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workbookProtection workbookPassword="BDAC" lockStructure="1" lockWindows="1"/>
  <bookViews>
    <workbookView xWindow="1020" yWindow="2388" windowWidth="28800" windowHeight="12048" tabRatio="599" activeTab="1"/>
  </bookViews>
  <sheets>
    <sheet name="Tarifs MTB" sheetId="19" r:id="rId1"/>
    <sheet name="Tarifs ROUTE" sheetId="7" r:id="rId2"/>
    <sheet name="Listing-Jantes MTB" sheetId="9" state="hidden" r:id="rId3"/>
    <sheet name="Listing-Moyeux AV MTB" sheetId="10" state="hidden" r:id="rId4"/>
    <sheet name="Listing-Moyeux AR MTB" sheetId="11" state="hidden" r:id="rId5"/>
    <sheet name="Listing-Jantes ROAD" sheetId="18" state="hidden" r:id="rId6"/>
    <sheet name="Listing-Moyeux AV ROAD" sheetId="17" state="hidden" r:id="rId7"/>
    <sheet name="Listing-Moyeux AR ROAD" sheetId="16" state="hidden" r:id="rId8"/>
    <sheet name="Listing-Rayons" sheetId="12" state="hidden" r:id="rId9"/>
    <sheet name="Listing-TDR" sheetId="13" state="hidden" r:id="rId10"/>
    <sheet name="Listing-Kit tubeless" sheetId="14" state="hidden" r:id="rId11"/>
    <sheet name="Listing-Options" sheetId="15" state="hidden" r:id="rId12"/>
    <sheet name="Couleur" sheetId="20" state="hidden" r:id="rId13"/>
  </sheets>
  <externalReferences>
    <externalReference r:id="rId14"/>
  </externalReferences>
  <definedNames>
    <definedName name="axe_AR">"9x135 QR;10x135;12x135;12x142;12x148 boost;12x150;12x157"</definedName>
    <definedName name="COUL_AUTRE">Couleur!$D$2:$D$4</definedName>
    <definedName name="COUL_CHRIS_KING">Couleur!$A$2:$A$21</definedName>
    <definedName name="COUL_ECROUS">Couleur!$E$2:$E$11</definedName>
    <definedName name="COUL_HOPE">Couleur!$C$2:$C$12</definedName>
    <definedName name="COUL_I9">Couleur!$B$2:$B$19</definedName>
    <definedName name="COUL_VALVES">Couleur!$F$2:$F$11</definedName>
    <definedName name="jante_MTB" localSheetId="12">'[1]Listing-Jantes MTB'!$C$2:$C$32</definedName>
    <definedName name="jante_MTB">'Listing-Jantes MTB'!$C$2:$C$38</definedName>
    <definedName name="jante_ROAD">'Listing-Jantes ROAD'!$C$2:$C$54</definedName>
    <definedName name="Jantes_ROAD">'[1]Listing-Jantes ROAD'!$C$2:$C$41</definedName>
    <definedName name="Kit_tubeless" localSheetId="12">'[1]Listing-Kit tubeless'!$B$2:$B$48</definedName>
    <definedName name="Kit_tubeless">'Listing-Kit tubeless'!$B$2:$B$63</definedName>
    <definedName name="Moyeux_AR_MTB">'Listing-Moyeux AR MTB'!$B$2:$B$57</definedName>
    <definedName name="Moyeux_AR_ROAD">'Listing-Moyeux AR ROAD'!$B$2:$B$41</definedName>
    <definedName name="Moyeux_AV_MTB">'Listing-Moyeux AV MTB'!$B$2:$B$59</definedName>
    <definedName name="Moyeux_AV_ROAD">'Listing-Moyeux AV ROAD'!$B$2:$B$44</definedName>
    <definedName name="Moyeux_MTB_AR">'[1]Listing-Moyeux AR MTB'!$B$2:$B$48</definedName>
    <definedName name="Moyeux_MTB_AV">'[1]Listing-Moyeux AV MTB'!$B$2:$B$51</definedName>
    <definedName name="Moyeux_ROAD_AR">'[1]Listing-Moyeux AR ROAD'!$B$2:$B$21</definedName>
    <definedName name="Moyeux_ROAD_AV">'[1]Listing-Moyeux AV ROAD'!$B$2:$B$21</definedName>
    <definedName name="Options" localSheetId="12">'[1]Listing-Options'!$B$2:$B$62</definedName>
    <definedName name="Options">'Listing-Options'!$B$2:$B$71</definedName>
    <definedName name="profil_mtb_AR" localSheetId="12">INDIRECT(VLOOKUP('[1]Tarifs Roues MTB'!$C$11,'[1]Listing-Jantes MTB'!$C$2:$R$80,16,0))</definedName>
    <definedName name="profil_mtb_AR" localSheetId="0">INDIRECT(VLOOKUP('Tarifs MTB'!$E$7,'Listing-Jantes MTB'!$C$2:$I$38,7,0))</definedName>
    <definedName name="profil_mtb_AR">INDIRECT(VLOOKUP('Tarifs ROUTE'!#REF!,'Listing-Jantes MTB'!$C$2:$I$38,7,0))</definedName>
    <definedName name="profil_mtb_AV" localSheetId="12">INDIRECT(VLOOKUP('[1]Tarifs Roues MTB'!$C$10,'[1]Listing-Jantes MTB'!$C$2:$R$80,16,0))</definedName>
    <definedName name="profil_mtb_AV" localSheetId="0">INDIRECT(VLOOKUP('Tarifs MTB'!$E$6,'Listing-Jantes MTB'!$C$2:$I$38,7,0))</definedName>
    <definedName name="profil_mtb_AV">INDIRECT(VLOOKUP('Tarifs ROUTE'!#REF!,'Listing-Jantes MTB'!$C$2:$I$38,7,0))</definedName>
    <definedName name="profil_road_AR" localSheetId="12">INDIRECT(VLOOKUP('[1]Tarifs Roues ROAD'!$C$11,'[1]Listing-Jantes ROAD'!$C$2:$R$94,16,0))</definedName>
    <definedName name="profil_road_AR" localSheetId="0">INDIRECT(VLOOKUP('Tarifs MTB'!#REF!,'Listing-Jantes ROAD'!$C$2:$I$54,7,0))</definedName>
    <definedName name="profil_road_AR">INDIRECT(VLOOKUP('Tarifs ROUTE'!$E$8,'Listing-Jantes ROAD'!$C$2:$I$54,7,0))</definedName>
    <definedName name="profil_road_AV" localSheetId="12">INDIRECT(VLOOKUP('[1]Tarifs Roues ROAD'!$C$10,'[1]Listing-Jantes ROAD'!$C$2:$R$94,16,0))</definedName>
    <definedName name="profil_road_AV" localSheetId="0">INDIRECT(VLOOKUP('Tarifs MTB'!#REF!,'Listing-Jantes ROAD'!$C$2:$I$54,7,0))</definedName>
    <definedName name="profil_road_AV">INDIRECT(VLOOKUP('Tarifs ROUTE'!$E$7,'Listing-Jantes ROAD'!$C$2:$I$54,7,0))</definedName>
    <definedName name="Rayon" localSheetId="12">'[1]Listing-Rayons'!$B$2:$B$53</definedName>
    <definedName name="Rayon">'Listing-Rayons'!$B$2:$B$61</definedName>
    <definedName name="TDR" localSheetId="12">'[1]Listing-TDR'!$B$2:$B$39</definedName>
    <definedName name="TDR">'Listing-TDR'!$B$2:$B$58</definedName>
  </definedNames>
  <calcPr calcId="145621"/>
</workbook>
</file>

<file path=xl/calcChain.xml><?xml version="1.0" encoding="utf-8"?>
<calcChain xmlns="http://schemas.openxmlformats.org/spreadsheetml/2006/main">
  <c r="I3" i="9" l="1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J15" i="7" l="1"/>
  <c r="I16" i="7"/>
  <c r="I15" i="18" l="1"/>
  <c r="I16" i="18"/>
  <c r="I17" i="18"/>
  <c r="I18" i="18"/>
  <c r="I19" i="18"/>
  <c r="I20" i="18"/>
  <c r="I2" i="18" l="1"/>
  <c r="I3" i="18"/>
  <c r="I4" i="18"/>
  <c r="I5" i="18"/>
  <c r="I6" i="18"/>
  <c r="I7" i="18"/>
  <c r="I8" i="18"/>
  <c r="I9" i="18"/>
  <c r="I10" i="18"/>
  <c r="I11" i="18"/>
  <c r="I12" i="18"/>
  <c r="I13" i="18"/>
  <c r="I14" i="18"/>
  <c r="I11" i="19" l="1"/>
  <c r="I10" i="19"/>
  <c r="I2" i="9" l="1"/>
  <c r="J16" i="19" l="1"/>
  <c r="I16" i="19"/>
  <c r="J15" i="19"/>
  <c r="I15" i="19"/>
  <c r="J14" i="19"/>
  <c r="I14" i="19"/>
  <c r="J13" i="19"/>
  <c r="I13" i="19"/>
  <c r="J12" i="19"/>
  <c r="I12" i="19"/>
  <c r="K11" i="19"/>
  <c r="J11" i="19" s="1"/>
  <c r="K10" i="19"/>
  <c r="J10" i="19" s="1"/>
  <c r="J9" i="19"/>
  <c r="I9" i="19"/>
  <c r="J8" i="19"/>
  <c r="I8" i="19"/>
  <c r="J7" i="19"/>
  <c r="I7" i="19"/>
  <c r="J6" i="19"/>
  <c r="I6" i="19"/>
  <c r="H20" i="19" l="1"/>
  <c r="J20" i="19"/>
  <c r="I17" i="7"/>
  <c r="J17" i="7"/>
  <c r="I15" i="7" l="1"/>
  <c r="J12" i="7" l="1"/>
  <c r="J11" i="7"/>
  <c r="I11" i="7"/>
  <c r="I10" i="7"/>
  <c r="I12" i="7" l="1"/>
  <c r="J10" i="7" l="1"/>
  <c r="J9" i="7"/>
  <c r="J8" i="7"/>
  <c r="J7" i="7"/>
  <c r="I9" i="7"/>
  <c r="I8" i="7"/>
  <c r="I7" i="7"/>
  <c r="J16" i="7" l="1"/>
  <c r="J14" i="7"/>
  <c r="I14" i="7"/>
  <c r="J13" i="7"/>
  <c r="I13" i="7"/>
  <c r="J21" i="7" l="1"/>
  <c r="H21" i="7"/>
</calcChain>
</file>

<file path=xl/sharedStrings.xml><?xml version="1.0" encoding="utf-8"?>
<sst xmlns="http://schemas.openxmlformats.org/spreadsheetml/2006/main" count="613" uniqueCount="235">
  <si>
    <t>diametre roue</t>
  </si>
  <si>
    <t>Pratique</t>
  </si>
  <si>
    <t>désignation</t>
  </si>
  <si>
    <t>Type</t>
  </si>
  <si>
    <t>Jante AV</t>
  </si>
  <si>
    <t>Jante AR</t>
  </si>
  <si>
    <t>Moyeux AV</t>
  </si>
  <si>
    <t>Moyeux AR</t>
  </si>
  <si>
    <t>Rayon</t>
  </si>
  <si>
    <t>Tête de rayon</t>
  </si>
  <si>
    <t>Kit tubeless</t>
  </si>
  <si>
    <t>ALL</t>
  </si>
  <si>
    <t>Profil</t>
  </si>
  <si>
    <t>Désignation</t>
  </si>
  <si>
    <t>Poids (g)</t>
  </si>
  <si>
    <t>AM-END</t>
  </si>
  <si>
    <t>Montage</t>
  </si>
  <si>
    <t>Option</t>
  </si>
  <si>
    <t>Cassette Hope 10-40 (CRL Hope)</t>
  </si>
  <si>
    <t>Cassette Hope 10-44 (CRL Hope)</t>
  </si>
  <si>
    <t>XC</t>
  </si>
  <si>
    <t>Prix TTC</t>
  </si>
  <si>
    <t>XC-AM</t>
  </si>
  <si>
    <t>Nombre de rayons :</t>
  </si>
  <si>
    <t>USA Titane 2,0 / 2,0 (Titane, Bleu, violet, rainbow, gold, vert)</t>
  </si>
  <si>
    <t>Total TTC</t>
  </si>
  <si>
    <t>Montage personnalisé</t>
  </si>
  <si>
    <t>DT SWISS 240s 15x110 - NOIR (BOOST)</t>
  </si>
  <si>
    <t>DT SWISS 350 15x110 - NOIR (BOOST)</t>
  </si>
  <si>
    <t>SAPIM D-LIGHT 2,0 / 1,65 - ARGENT</t>
  </si>
  <si>
    <t>SAPIM LASER 2,0 / 1,5 - ARGENT</t>
  </si>
  <si>
    <t>SAPIM LASER 2,0 / 1,5 - NOIR</t>
  </si>
  <si>
    <t>SAPIM D-LIGHT 2,0 / 1,65 - NOIR</t>
  </si>
  <si>
    <t>SAPIM RACE 2,0 / 1,8 - ARGENT</t>
  </si>
  <si>
    <t>SAPIM LEADER 2,0 / 2,0 - ARGENT</t>
  </si>
  <si>
    <t>SAPIM LEADER 2,0 / 2,0 - NOIR</t>
  </si>
  <si>
    <t>27,5
27,5+</t>
  </si>
  <si>
    <t>29
29+</t>
  </si>
  <si>
    <t>Entraxes</t>
  </si>
  <si>
    <t>Corps de roue libre</t>
  </si>
  <si>
    <t>Jante Carbone</t>
  </si>
  <si>
    <t>Jante Aluminium</t>
  </si>
  <si>
    <t>ALL MOUNTAIN - ENDURO</t>
  </si>
  <si>
    <t>ENDURO - DH</t>
  </si>
  <si>
    <t xml:space="preserve">ALL MOUNTAIN </t>
  </si>
  <si>
    <t>SAPIM RACE 2,0 / 1,8 - NOIR</t>
  </si>
  <si>
    <t>Montage Ligature</t>
  </si>
  <si>
    <t>Cassette Hope 10-48 (CRL Hope)</t>
  </si>
  <si>
    <t>AM-ENDURO</t>
  </si>
  <si>
    <t>ALL MOUNTAIN-ENDURO</t>
  </si>
  <si>
    <t>DT SWISS 240s - NOIR</t>
  </si>
  <si>
    <t>DT SWISS 350 - NOIR</t>
  </si>
  <si>
    <t>DT SWISS 240s 12x148 - NOIR (BOOST)</t>
  </si>
  <si>
    <t>DT SWISS 350 12x148 - NOIR (BOOST)</t>
  </si>
  <si>
    <t>Prix TTC
€</t>
  </si>
  <si>
    <t>Prix Crach
remplacement
TTC €</t>
  </si>
  <si>
    <t>Options 1</t>
  </si>
  <si>
    <t>Options 2</t>
  </si>
  <si>
    <t>Poids ±5%  (pour info)</t>
  </si>
  <si>
    <t>Aluminium 27,5 ZTR CREST MK3</t>
  </si>
  <si>
    <t>Aluminium 27,5 ZTR ARCH MK3</t>
  </si>
  <si>
    <t>Aluminium 27,5 ZTR FLOW MK3</t>
  </si>
  <si>
    <t>Aluminium 29 ZTR CREST MK3</t>
  </si>
  <si>
    <t>Aluminium 29 ZTR ARCH MK3</t>
  </si>
  <si>
    <t>Aluminium 29 ZTR FLOW MK3</t>
  </si>
  <si>
    <t>ALL MOUNTAIN</t>
  </si>
  <si>
    <t>ENDURO</t>
  </si>
  <si>
    <t>KIT RATCHET DT SWISS 18 crans</t>
  </si>
  <si>
    <t>KIT RATCHET DT SWISS 36 crans</t>
  </si>
  <si>
    <t>KIT RATCHET DT SWISS 54 crans</t>
  </si>
  <si>
    <t>Tarifs "b'-cycle" MTB</t>
  </si>
  <si>
    <t>Tarifs "b'-cycle" ROUTE</t>
  </si>
  <si>
    <t>Jante carbone</t>
  </si>
  <si>
    <t>700C</t>
  </si>
  <si>
    <t>CX - Gravel</t>
  </si>
  <si>
    <t>Rouleur</t>
  </si>
  <si>
    <t>DT SWISS 240s Disque CL 100x15QR - NOIR</t>
  </si>
  <si>
    <t>DT SWISS 240s 100x5QR - NOIR</t>
  </si>
  <si>
    <t>DT SWISS 350 Disque CL 100x15QR - NOIR</t>
  </si>
  <si>
    <t>DT SWISS 350 100x5QR - NOIR</t>
  </si>
  <si>
    <t>Novatec A291SB SL 100x5QR - NOIR</t>
  </si>
  <si>
    <t>Tune MIG70</t>
  </si>
  <si>
    <t>DT SWISS 240s Disque CL 142x12 - NOIR</t>
  </si>
  <si>
    <t>DT SWISS 240s 130x5QR - NOIR</t>
  </si>
  <si>
    <t>DT SWISS 350 Disque CL 142x12 - NOIR</t>
  </si>
  <si>
    <t>DT SWISS 350 130x5QR - NOIR</t>
  </si>
  <si>
    <t>Novatec F482SB SL 130x5QR - NOIR</t>
  </si>
  <si>
    <t>Tune MAG170</t>
  </si>
  <si>
    <t>100x5QR</t>
  </si>
  <si>
    <t>130x5QR</t>
  </si>
  <si>
    <t>Rayons AV</t>
  </si>
  <si>
    <t>Rayons AR</t>
  </si>
  <si>
    <t>SAPIM  CX-SPRINT 2,0 / 2.25x1,25   - NOIR</t>
  </si>
  <si>
    <t>SAPIM  CX-RAY 2,0 / 2.2x0,9 - NOIR</t>
  </si>
  <si>
    <t>SAPIM  CX-RAY 2,0 / 2.2x0,9 - ARGENT</t>
  </si>
  <si>
    <t>SAPIM  CX-RAY 2,0 / 2.2x0,9 - BLANC</t>
  </si>
  <si>
    <t>SAPIM  CX-RAY 2,0 / 2.2x0,9 - ROUGE</t>
  </si>
  <si>
    <t>x2 SERRAGE RAPIDE DUKE ROUTE AXE TITANE</t>
  </si>
  <si>
    <t>Options 3</t>
  </si>
  <si>
    <t>x2 valves et bouchon alu + fond de jante ROUTE</t>
  </si>
  <si>
    <t>x2 valves route NOTUBES + fond de jante ROUTE</t>
  </si>
  <si>
    <t>x2 fond de jante ROUTE</t>
  </si>
  <si>
    <t>-</t>
  </si>
  <si>
    <t>Novatec D791SB - NOIR</t>
  </si>
  <si>
    <t>TUNE KING</t>
  </si>
  <si>
    <t>TUNE KING - (BOOST)</t>
  </si>
  <si>
    <t>DT SWISS 240 FW (LEFTY) - NOIR</t>
  </si>
  <si>
    <t>CHRIS KING ISO DISC LEFTY</t>
  </si>
  <si>
    <t>CANNONDALE LEFTY / LEFTY 2.0</t>
  </si>
  <si>
    <t>DT SWISS 240s 15x110 STRAIGHTPULL PS (RS1) 28T</t>
  </si>
  <si>
    <t>SRAM XO PS (RS1)</t>
  </si>
  <si>
    <t>TUNE KING 15 RS1</t>
  </si>
  <si>
    <t>TUNE KONG 142x12</t>
  </si>
  <si>
    <t>TUNE KONG BOOST</t>
  </si>
  <si>
    <t>DT SWISS 240s STRAIGHTPULL 28T</t>
  </si>
  <si>
    <t>DT SWISS 240s STRAIGHTPULL 28T - BOOST</t>
  </si>
  <si>
    <t>x2 Housse pour une roue 29" - 27.5"</t>
  </si>
  <si>
    <t>x2 Housse pour une roue 26" - 700C</t>
  </si>
  <si>
    <t>Housse double b'-cycle</t>
  </si>
  <si>
    <t>x2 SERRAGE RAPIDE Carbone axe Titane b'-cycle</t>
  </si>
  <si>
    <t>XC-TRAIL</t>
  </si>
  <si>
    <t>Carbone 27,5 IRON HORSE 26</t>
  </si>
  <si>
    <t>Carbone 29 IRON HORSE 26</t>
  </si>
  <si>
    <t>Carbone 27,5 IRON HORSE 30</t>
  </si>
  <si>
    <t>Carbone 29 IRON HORSE 30</t>
  </si>
  <si>
    <t>Carbone 27,5 IRON HORSE 35</t>
  </si>
  <si>
    <t>Carbone 29 IRON HORSE 35</t>
  </si>
  <si>
    <t>DH-EBIKE</t>
  </si>
  <si>
    <t>Aluminium 27,5 ZTR SENTRY MK3</t>
  </si>
  <si>
    <t>Aluminium 29 ZTR SENTRY MK3</t>
  </si>
  <si>
    <t>Aluminium 27,5 ZTR BARON MK3</t>
  </si>
  <si>
    <t>Aluminium 29 ZTR BARON MK3</t>
  </si>
  <si>
    <t>Novatec D791SB-B15 - 15x110 - NOIR (BOOST)</t>
  </si>
  <si>
    <t>Novatec D792SB - Axe Alu - NOIR</t>
  </si>
  <si>
    <t>Novatec D792SB-B12 - NOIR Axe + RL acier (BOOST)</t>
  </si>
  <si>
    <t>Novatec D792SB-B12 - NOIR Axe + RL alu (BOOST)</t>
  </si>
  <si>
    <t>Carbone COLORADO CX Disque - TR</t>
  </si>
  <si>
    <t>Carbone COLORADO 33 Disque - TR</t>
  </si>
  <si>
    <t>Carbone COLORADO 38 Disque - TR</t>
  </si>
  <si>
    <t>Carbone COLORADO 44 Disque - TR</t>
  </si>
  <si>
    <t>Carbone COLORADO 50 Disque - TR</t>
  </si>
  <si>
    <t>Carbone COLORADO 33 Patin - TR</t>
  </si>
  <si>
    <t>Carbone COLORADO 38 Patin - TR</t>
  </si>
  <si>
    <t>Carbone COLORADO 44 Patin - TR</t>
  </si>
  <si>
    <t>Carbone COLORADO 50 Patin - TR</t>
  </si>
  <si>
    <t>Carbone COLORADO 33 Patin - Boyaux</t>
  </si>
  <si>
    <t>Carbone COLORADO 38 Patin - Boyaux</t>
  </si>
  <si>
    <t>Carbone  COLORADO 44 Patin - Boyaux</t>
  </si>
  <si>
    <t>Carbone COLORADO 50 Patin - Boyaux</t>
  </si>
  <si>
    <t>Montage - vallonné</t>
  </si>
  <si>
    <t>vallonné - Rouleur</t>
  </si>
  <si>
    <t>Novatec D791SB Disque 6T 100x12 - NOIR</t>
  </si>
  <si>
    <t>Novatec A291SB 100x5QR - NOIR</t>
  </si>
  <si>
    <t>Novatec D792SB Disque 6T 142x12 - NOIR</t>
  </si>
  <si>
    <t>Novatec F482SB 130x5QR - NOIR</t>
  </si>
  <si>
    <t>x2 prolongateurs ROUTE</t>
  </si>
  <si>
    <t>Protection vinyle 0,08mm pour jantes MTB</t>
  </si>
  <si>
    <t>x2 SERRAGE RAPIDE TUNE DC 130 ROUTE AXE TITANE</t>
  </si>
  <si>
    <t>15x110 boost</t>
  </si>
  <si>
    <t>12x148 boost</t>
  </si>
  <si>
    <t>Shimano 10-11v</t>
  </si>
  <si>
    <t>Carbone 27,5 MOAB 24</t>
  </si>
  <si>
    <t>Carbone 29 MOAB 24</t>
  </si>
  <si>
    <t>Carbone 27,5 MOAB 27</t>
  </si>
  <si>
    <t>Carbone 29 MOAB 27</t>
  </si>
  <si>
    <t>Novatec D462SB Axe acier - NOIR</t>
  </si>
  <si>
    <t>Aluminium ZTR Alpha 340 Disque (28H-28H) - TR</t>
  </si>
  <si>
    <t>Aluminium ZTR Alpha 340 Patin (24H-28H) - TR</t>
  </si>
  <si>
    <t>Aluminium ZTR Alpha 400 Disque (28H-28H) - TR</t>
  </si>
  <si>
    <t>Aluminium ZTR Alpha 400 Patin (24H-28H) - TR</t>
  </si>
  <si>
    <t>CARBON-TI X-HUB SL</t>
  </si>
  <si>
    <t>CARBON-TI X-HUB SP</t>
  </si>
  <si>
    <t>CARBON-TI X-HUB SP - BOOST</t>
  </si>
  <si>
    <t xml:space="preserve">CARBON-TI SP </t>
  </si>
  <si>
    <t>CARBON-TI SP - BOOST</t>
  </si>
  <si>
    <t>Aluminium ZTR GRAIL MK3 (28H-28H)- TR</t>
  </si>
  <si>
    <t>SAPIM  CX-RAY 2,0 / 2x2x0,9 - NOIR (STRAIGHT PULL)</t>
  </si>
  <si>
    <t>SAPIM D-LIGHT 2,0 / 1,65 - NOIR (STRAIGHT PULL)</t>
  </si>
  <si>
    <t>x2 Pneus HUTCHINSON FUSION 5 ALL SEASON Tubeless Ready 700-25C</t>
  </si>
  <si>
    <t>x2 Pneus HUTCHINSON FUSION 5 PERFORMANCE Tubeless Ready 700-25C</t>
  </si>
  <si>
    <t>x2 Pneus HUTCHINSON FUSION 5 GALACTIK Tubeless Ready 700-25C</t>
  </si>
  <si>
    <t>Hope Pro 4</t>
  </si>
  <si>
    <t>CHRIS KING ISO DISC - BOOST</t>
  </si>
  <si>
    <t xml:space="preserve">CHRIS KING ISO DISC </t>
  </si>
  <si>
    <t>INDUSTRY NINE 6T - BOOST</t>
  </si>
  <si>
    <t>INDUSTRY NINE 6T - CLASSIC</t>
  </si>
  <si>
    <t>CHRIS KING ISO DISC</t>
  </si>
  <si>
    <t>INDUSTRY NINE 6T - HYDRA - BOOST</t>
  </si>
  <si>
    <t>INDUSTRY NINE 6T - HYDRA - CLASSIC</t>
  </si>
  <si>
    <t>INDUSTRY NINE</t>
  </si>
  <si>
    <t>HOPE</t>
  </si>
  <si>
    <t>ARGENT</t>
  </si>
  <si>
    <t>NOIR</t>
  </si>
  <si>
    <t>BLEU</t>
  </si>
  <si>
    <t>DORE</t>
  </si>
  <si>
    <t>GRIS MAT</t>
  </si>
  <si>
    <t>ORANGE</t>
  </si>
  <si>
    <t>ROSE</t>
  </si>
  <si>
    <t>VIOLET</t>
  </si>
  <si>
    <t>NOIR MAT</t>
  </si>
  <si>
    <t>ROUGE</t>
  </si>
  <si>
    <t>ORANGE MAT</t>
  </si>
  <si>
    <t>ROSE MAT</t>
  </si>
  <si>
    <t xml:space="preserve"> VERT</t>
  </si>
  <si>
    <t>TURQUOISE MAT</t>
  </si>
  <si>
    <t>TURQUOISE</t>
  </si>
  <si>
    <t>Finition</t>
  </si>
  <si>
    <t>HOPE RS4 Disque</t>
  </si>
  <si>
    <t>CHRIS KING R45</t>
  </si>
  <si>
    <t>CHRIS KING R45 Disque</t>
  </si>
  <si>
    <t>INDUSTRY NINE CLASSIC</t>
  </si>
  <si>
    <t>INDUSTRY NINE Disque - 6T</t>
  </si>
  <si>
    <t>INDUSTRY NINE Disque - CL</t>
  </si>
  <si>
    <t>HOPE RS4 CLASSIC</t>
  </si>
  <si>
    <t>CHRIS KING R45 Disque -CL</t>
  </si>
  <si>
    <t>SAPIM POLYAX DOUBLE SQUARE LAITON - NOIR</t>
  </si>
  <si>
    <t>SAPIM POLYAX DOUBLE SQUARE ALU</t>
  </si>
  <si>
    <t>x2 valves et bouchon alu + fond de jante MTB</t>
  </si>
  <si>
    <t>AUTRE</t>
  </si>
  <si>
    <t>ECROUS</t>
  </si>
  <si>
    <t>VALVES</t>
  </si>
  <si>
    <t>GOLD</t>
  </si>
  <si>
    <t>VERT</t>
  </si>
  <si>
    <t>VERT CLAIR</t>
  </si>
  <si>
    <t>x2 Pneus Schwalbe Pro One Evo 23-622 TL-Easy</t>
  </si>
  <si>
    <t>x2 SERRAGE RAPIDE NOVATEC ROUTE</t>
  </si>
  <si>
    <t>x2 SERRAGE RAPIDE HOPE ROUTE</t>
  </si>
  <si>
    <t>UD</t>
  </si>
  <si>
    <t>Carbone 27,5 MOAB 30</t>
  </si>
  <si>
    <t>Carbone 29 MOAB 30</t>
  </si>
  <si>
    <t>Carbone 27,5 CANYONS 30</t>
  </si>
  <si>
    <t>Carbone 29 CANYONS 30</t>
  </si>
  <si>
    <t>Carbone 27,5 CANYONS 35</t>
  </si>
  <si>
    <t>Carbone 29 CANYONS 35</t>
  </si>
  <si>
    <t>Shimano 9-10-11v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</si>
</sst>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0000000\ _€_-;\-* #,##0.0000000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99"/>
        <bgColor rgb="FF000000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 wrapText="1"/>
    </xf>
    <xf numFmtId="1" fontId="0" fillId="3" borderId="3" xfId="0" applyNumberFormat="1" applyFill="1" applyBorder="1" applyAlignment="1">
      <alignment horizontal="center" vertical="center"/>
    </xf>
    <xf numFmtId="1" fontId="0" fillId="3" borderId="5" xfId="0" applyNumberFormat="1" applyFill="1" applyBorder="1" applyAlignment="1">
      <alignment horizontal="center" vertical="center"/>
    </xf>
    <xf numFmtId="1" fontId="0" fillId="3" borderId="9" xfId="0" applyNumberFormat="1" applyFill="1" applyBorder="1" applyAlignment="1">
      <alignment horizontal="center" vertical="center"/>
    </xf>
    <xf numFmtId="1" fontId="0" fillId="3" borderId="14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9" fontId="0" fillId="0" borderId="0" xfId="3" applyFont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" fontId="0" fillId="3" borderId="32" xfId="0" applyNumberFormat="1" applyFill="1" applyBorder="1" applyAlignment="1">
      <alignment horizontal="center" vertical="center"/>
    </xf>
    <xf numFmtId="1" fontId="0" fillId="3" borderId="16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5" fillId="2" borderId="11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1" fontId="0" fillId="3" borderId="33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164" fontId="0" fillId="4" borderId="28" xfId="1" applyNumberFormat="1" applyFont="1" applyFill="1" applyBorder="1" applyAlignment="1">
      <alignment horizontal="center" vertical="center"/>
    </xf>
    <xf numFmtId="164" fontId="0" fillId="4" borderId="34" xfId="1" applyNumberFormat="1" applyFont="1" applyFill="1" applyBorder="1" applyAlignment="1">
      <alignment horizontal="center" vertical="center"/>
    </xf>
    <xf numFmtId="164" fontId="0" fillId="4" borderId="21" xfId="1" applyNumberFormat="1" applyFont="1" applyFill="1" applyBorder="1" applyAlignment="1">
      <alignment horizontal="center" vertical="center"/>
    </xf>
    <xf numFmtId="165" fontId="2" fillId="3" borderId="19" xfId="2" applyNumberFormat="1" applyFont="1" applyFill="1" applyBorder="1" applyAlignment="1">
      <alignment horizontal="center" vertical="center"/>
    </xf>
    <xf numFmtId="1" fontId="0" fillId="3" borderId="20" xfId="0" applyNumberFormat="1" applyFill="1" applyBorder="1" applyAlignment="1">
      <alignment horizontal="center" vertical="center"/>
    </xf>
    <xf numFmtId="1" fontId="0" fillId="3" borderId="15" xfId="0" applyNumberFormat="1" applyFill="1" applyBorder="1" applyAlignment="1">
      <alignment horizontal="center" vertical="center"/>
    </xf>
    <xf numFmtId="0" fontId="0" fillId="6" borderId="37" xfId="0" applyFill="1" applyBorder="1"/>
    <xf numFmtId="0" fontId="0" fillId="6" borderId="0" xfId="0" applyFill="1" applyBorder="1" applyAlignment="1">
      <alignment horizontal="center" vertical="center"/>
    </xf>
    <xf numFmtId="0" fontId="0" fillId="6" borderId="0" xfId="0" applyFill="1" applyBorder="1"/>
    <xf numFmtId="0" fontId="0" fillId="6" borderId="40" xfId="0" applyFill="1" applyBorder="1"/>
    <xf numFmtId="0" fontId="0" fillId="6" borderId="35" xfId="0" applyFill="1" applyBorder="1"/>
    <xf numFmtId="0" fontId="0" fillId="6" borderId="42" xfId="0" applyFill="1" applyBorder="1"/>
    <xf numFmtId="0" fontId="0" fillId="6" borderId="41" xfId="0" applyFill="1" applyBorder="1"/>
    <xf numFmtId="0" fontId="0" fillId="6" borderId="41" xfId="0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1" fontId="0" fillId="3" borderId="45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3" borderId="46" xfId="0" applyNumberForma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164" fontId="0" fillId="0" borderId="0" xfId="1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165" fontId="0" fillId="0" borderId="0" xfId="2" applyNumberFormat="1" applyFont="1" applyFill="1" applyBorder="1" applyAlignment="1">
      <alignment horizontal="center" vertical="center"/>
    </xf>
    <xf numFmtId="1" fontId="0" fillId="3" borderId="47" xfId="0" applyNumberForma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64" fontId="0" fillId="4" borderId="47" xfId="1" applyNumberFormat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1" fontId="3" fillId="5" borderId="18" xfId="0" applyNumberFormat="1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1" fontId="3" fillId="5" borderId="49" xfId="0" applyNumberFormat="1" applyFont="1" applyFill="1" applyBorder="1" applyAlignment="1">
      <alignment horizontal="center" vertical="center"/>
    </xf>
    <xf numFmtId="1" fontId="3" fillId="5" borderId="50" xfId="0" applyNumberFormat="1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0" fontId="0" fillId="7" borderId="45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 wrapText="1"/>
    </xf>
    <xf numFmtId="1" fontId="0" fillId="3" borderId="51" xfId="0" applyNumberFormat="1" applyFill="1" applyBorder="1" applyAlignment="1">
      <alignment horizontal="center" vertical="center"/>
    </xf>
    <xf numFmtId="1" fontId="3" fillId="5" borderId="45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/>
    <xf numFmtId="164" fontId="2" fillId="4" borderId="19" xfId="1" applyNumberFormat="1" applyFont="1" applyFill="1" applyBorder="1" applyAlignment="1">
      <alignment horizontal="center" vertical="center"/>
    </xf>
    <xf numFmtId="0" fontId="7" fillId="6" borderId="40" xfId="0" applyFont="1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" fontId="0" fillId="4" borderId="15" xfId="0" applyNumberFormat="1" applyFill="1" applyBorder="1" applyAlignment="1">
      <alignment horizontal="center" vertical="center"/>
    </xf>
    <xf numFmtId="9" fontId="0" fillId="6" borderId="0" xfId="3" applyFont="1" applyFill="1" applyBorder="1"/>
    <xf numFmtId="0" fontId="0" fillId="8" borderId="17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 wrapText="1"/>
    </xf>
    <xf numFmtId="0" fontId="0" fillId="10" borderId="16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3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/>
    </xf>
    <xf numFmtId="1" fontId="0" fillId="3" borderId="58" xfId="0" applyNumberFormat="1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 wrapText="1"/>
    </xf>
    <xf numFmtId="0" fontId="0" fillId="11" borderId="2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 wrapText="1"/>
    </xf>
    <xf numFmtId="0" fontId="0" fillId="11" borderId="16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 wrapText="1"/>
    </xf>
    <xf numFmtId="0" fontId="0" fillId="7" borderId="45" xfId="0" applyFill="1" applyBorder="1" applyAlignment="1">
      <alignment horizontal="center" vertical="center" wrapText="1"/>
    </xf>
    <xf numFmtId="0" fontId="0" fillId="12" borderId="12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 wrapText="1"/>
    </xf>
    <xf numFmtId="0" fontId="0" fillId="12" borderId="2" xfId="0" applyFill="1" applyBorder="1" applyAlignment="1">
      <alignment horizontal="center" vertical="center"/>
    </xf>
    <xf numFmtId="0" fontId="0" fillId="12" borderId="17" xfId="0" applyFill="1" applyBorder="1" applyAlignment="1">
      <alignment horizontal="center" vertical="center"/>
    </xf>
    <xf numFmtId="0" fontId="0" fillId="12" borderId="16" xfId="0" applyFill="1" applyBorder="1" applyAlignment="1">
      <alignment horizontal="center" vertical="center" wrapText="1"/>
    </xf>
    <xf numFmtId="0" fontId="0" fillId="12" borderId="13" xfId="0" applyFill="1" applyBorder="1" applyAlignment="1">
      <alignment horizontal="center" vertical="center" wrapText="1"/>
    </xf>
    <xf numFmtId="0" fontId="0" fillId="12" borderId="16" xfId="0" applyFill="1" applyBorder="1" applyAlignment="1">
      <alignment horizontal="center" vertical="center"/>
    </xf>
    <xf numFmtId="0" fontId="0" fillId="12" borderId="31" xfId="0" applyFill="1" applyBorder="1" applyAlignment="1">
      <alignment horizontal="center" vertical="center"/>
    </xf>
    <xf numFmtId="0" fontId="0" fillId="12" borderId="32" xfId="0" applyFill="1" applyBorder="1" applyAlignment="1">
      <alignment horizontal="center" vertical="center"/>
    </xf>
    <xf numFmtId="0" fontId="0" fillId="12" borderId="32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8" fillId="0" borderId="0" xfId="0" applyFont="1" applyFill="1" applyBorder="1"/>
    <xf numFmtId="9" fontId="8" fillId="0" borderId="0" xfId="3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0" fontId="9" fillId="0" borderId="37" xfId="0" applyFont="1" applyBorder="1" applyAlignment="1">
      <alignment vertical="center"/>
    </xf>
    <xf numFmtId="0" fontId="9" fillId="0" borderId="0" xfId="0" applyFont="1" applyAlignment="1">
      <alignment vertical="center"/>
    </xf>
    <xf numFmtId="1" fontId="0" fillId="3" borderId="56" xfId="0" applyNumberForma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Border="1" applyAlignment="1"/>
    <xf numFmtId="1" fontId="0" fillId="3" borderId="60" xfId="0" applyNumberFormat="1" applyFill="1" applyBorder="1" applyAlignment="1">
      <alignment horizontal="center" vertical="center"/>
    </xf>
    <xf numFmtId="0" fontId="0" fillId="4" borderId="52" xfId="0" applyFill="1" applyBorder="1" applyAlignment="1">
      <alignment vertical="center"/>
    </xf>
    <xf numFmtId="0" fontId="0" fillId="4" borderId="16" xfId="0" applyFill="1" applyBorder="1" applyAlignment="1">
      <alignment vertical="center"/>
    </xf>
    <xf numFmtId="0" fontId="0" fillId="4" borderId="48" xfId="0" applyFill="1" applyBorder="1" applyAlignment="1">
      <alignment vertical="center"/>
    </xf>
    <xf numFmtId="164" fontId="0" fillId="4" borderId="35" xfId="1" applyNumberFormat="1" applyFont="1" applyFill="1" applyBorder="1" applyAlignment="1">
      <alignment horizontal="center" vertical="center"/>
    </xf>
    <xf numFmtId="1" fontId="0" fillId="3" borderId="27" xfId="0" applyNumberFormat="1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13" xfId="0" applyFill="1" applyBorder="1" applyAlignment="1">
      <alignment vertical="center"/>
    </xf>
    <xf numFmtId="1" fontId="0" fillId="4" borderId="27" xfId="0" applyNumberFormat="1" applyFill="1" applyBorder="1" applyAlignment="1">
      <alignment horizontal="center" vertical="center"/>
    </xf>
    <xf numFmtId="1" fontId="0" fillId="4" borderId="60" xfId="0" applyNumberFormat="1" applyFill="1" applyBorder="1" applyAlignment="1">
      <alignment horizontal="center" vertical="center"/>
    </xf>
    <xf numFmtId="9" fontId="8" fillId="0" borderId="0" xfId="0" applyNumberFormat="1" applyFont="1"/>
    <xf numFmtId="9" fontId="8" fillId="0" borderId="0" xfId="0" applyNumberFormat="1" applyFont="1" applyFill="1" applyBorder="1"/>
    <xf numFmtId="0" fontId="0" fillId="0" borderId="16" xfId="0" applyFill="1" applyBorder="1" applyAlignment="1">
      <alignment horizontal="center" vertical="center"/>
    </xf>
    <xf numFmtId="0" fontId="0" fillId="0" borderId="0" xfId="0" applyFill="1"/>
    <xf numFmtId="0" fontId="12" fillId="0" borderId="1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1" fontId="12" fillId="13" borderId="2" xfId="0" applyNumberFormat="1" applyFont="1" applyFill="1" applyBorder="1" applyAlignment="1">
      <alignment horizontal="center" vertical="center"/>
    </xf>
    <xf numFmtId="1" fontId="12" fillId="13" borderId="1" xfId="0" applyNumberFormat="1" applyFont="1" applyFill="1" applyBorder="1" applyAlignment="1">
      <alignment horizontal="center" vertical="center"/>
    </xf>
    <xf numFmtId="1" fontId="12" fillId="13" borderId="32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164" fontId="0" fillId="4" borderId="15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3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4" borderId="14" xfId="0" applyFill="1" applyBorder="1" applyAlignment="1">
      <alignment vertical="center"/>
    </xf>
    <xf numFmtId="0" fontId="0" fillId="4" borderId="56" xfId="0" applyFill="1" applyBorder="1" applyAlignment="1">
      <alignment vertical="center"/>
    </xf>
    <xf numFmtId="0" fontId="0" fillId="4" borderId="50" xfId="0" applyFill="1" applyBorder="1" applyAlignment="1">
      <alignment vertical="center"/>
    </xf>
    <xf numFmtId="0" fontId="0" fillId="4" borderId="64" xfId="0" applyFill="1" applyBorder="1" applyAlignment="1">
      <alignment vertical="center"/>
    </xf>
    <xf numFmtId="0" fontId="0" fillId="4" borderId="40" xfId="0" applyFill="1" applyBorder="1" applyAlignment="1">
      <alignment vertical="center"/>
    </xf>
    <xf numFmtId="0" fontId="0" fillId="4" borderId="42" xfId="0" applyFill="1" applyBorder="1" applyAlignment="1">
      <alignment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 vertical="center"/>
    </xf>
    <xf numFmtId="0" fontId="2" fillId="4" borderId="53" xfId="0" applyFont="1" applyFill="1" applyBorder="1" applyAlignment="1">
      <alignment horizontal="center" vertical="center"/>
    </xf>
    <xf numFmtId="0" fontId="2" fillId="4" borderId="54" xfId="0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6" borderId="36" xfId="0" applyFont="1" applyFill="1" applyBorder="1" applyAlignment="1">
      <alignment horizontal="center" vertical="center"/>
    </xf>
    <xf numFmtId="0" fontId="6" fillId="6" borderId="38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</cellXfs>
  <cellStyles count="4">
    <cellStyle name="Milliers" xfId="2" builtinId="3"/>
    <cellStyle name="Monétaire" xfId="1" builtinId="4"/>
    <cellStyle name="Normal" xfId="0" builtinId="0"/>
    <cellStyle name="Pourcentage" xfId="3" builtinId="5"/>
  </cellStyles>
  <dxfs count="0"/>
  <tableStyles count="0" defaultTableStyle="TableStyleMedium2" defaultPivotStyle="PivotStyleLight16"/>
  <colors>
    <mruColors>
      <color rgb="FF00FF00"/>
      <color rgb="FF00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38141</xdr:colOff>
      <xdr:row>21</xdr:row>
      <xdr:rowOff>145622</xdr:rowOff>
    </xdr:from>
    <xdr:to>
      <xdr:col>13</xdr:col>
      <xdr:colOff>566599</xdr:colOff>
      <xdr:row>49</xdr:row>
      <xdr:rowOff>74499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5104" y="4764659"/>
          <a:ext cx="2381717" cy="4933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8212</xdr:colOff>
      <xdr:row>21</xdr:row>
      <xdr:rowOff>114957</xdr:rowOff>
    </xdr:from>
    <xdr:to>
      <xdr:col>10</xdr:col>
      <xdr:colOff>629100</xdr:colOff>
      <xdr:row>50</xdr:row>
      <xdr:rowOff>50372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93" y="4778923"/>
          <a:ext cx="10436442" cy="517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50427</xdr:colOff>
      <xdr:row>22</xdr:row>
      <xdr:rowOff>78442</xdr:rowOff>
    </xdr:from>
    <xdr:to>
      <xdr:col>7</xdr:col>
      <xdr:colOff>522196</xdr:colOff>
      <xdr:row>51</xdr:row>
      <xdr:rowOff>83206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4" y="4583207"/>
          <a:ext cx="9345706" cy="520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674810</xdr:colOff>
      <xdr:row>22</xdr:row>
      <xdr:rowOff>101850</xdr:rowOff>
    </xdr:from>
    <xdr:to>
      <xdr:col>12</xdr:col>
      <xdr:colOff>345215</xdr:colOff>
      <xdr:row>47</xdr:row>
      <xdr:rowOff>87003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276" y="4629487"/>
          <a:ext cx="3322526" cy="45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108857</xdr:colOff>
      <xdr:row>7</xdr:row>
      <xdr:rowOff>244928</xdr:rowOff>
    </xdr:from>
    <xdr:to>
      <xdr:col>4</xdr:col>
      <xdr:colOff>1401535</xdr:colOff>
      <xdr:row>7</xdr:row>
      <xdr:rowOff>252695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537" y="37544828"/>
          <a:ext cx="1292678" cy="765316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9</xdr:row>
      <xdr:rowOff>190500</xdr:rowOff>
    </xdr:from>
    <xdr:to>
      <xdr:col>4</xdr:col>
      <xdr:colOff>1445903</xdr:colOff>
      <xdr:row>9</xdr:row>
      <xdr:rowOff>191094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0503" y="40279320"/>
          <a:ext cx="1405080" cy="870857"/>
        </a:xfrm>
        <a:prstGeom prst="rect">
          <a:avLst/>
        </a:prstGeom>
      </xdr:spPr>
    </xdr:pic>
    <xdr:clientData/>
  </xdr:twoCellAnchor>
  <xdr:twoCellAnchor editAs="oneCell">
    <xdr:from>
      <xdr:col>4</xdr:col>
      <xdr:colOff>43544</xdr:colOff>
      <xdr:row>6</xdr:row>
      <xdr:rowOff>179614</xdr:rowOff>
    </xdr:from>
    <xdr:to>
      <xdr:col>4</xdr:col>
      <xdr:colOff>1448624</xdr:colOff>
      <xdr:row>6</xdr:row>
      <xdr:rowOff>181791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3224" y="36085054"/>
          <a:ext cx="1405080" cy="870857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0</xdr:row>
      <xdr:rowOff>190500</xdr:rowOff>
    </xdr:from>
    <xdr:to>
      <xdr:col>4</xdr:col>
      <xdr:colOff>1445903</xdr:colOff>
      <xdr:row>0</xdr:row>
      <xdr:rowOff>191094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963" y="20139660"/>
          <a:ext cx="1405080" cy="594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0</xdr:row>
      <xdr:rowOff>190500</xdr:rowOff>
    </xdr:from>
    <xdr:to>
      <xdr:col>4</xdr:col>
      <xdr:colOff>1445903</xdr:colOff>
      <xdr:row>0</xdr:row>
      <xdr:rowOff>191094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963" y="20139660"/>
          <a:ext cx="1405080" cy="594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1</xdr:row>
      <xdr:rowOff>190500</xdr:rowOff>
    </xdr:from>
    <xdr:to>
      <xdr:col>4</xdr:col>
      <xdr:colOff>1445903</xdr:colOff>
      <xdr:row>1</xdr:row>
      <xdr:rowOff>191094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3941088"/>
          <a:ext cx="1405080" cy="594"/>
        </a:xfrm>
        <a:prstGeom prst="rect">
          <a:avLst/>
        </a:prstGeom>
      </xdr:spPr>
    </xdr:pic>
    <xdr:clientData/>
  </xdr:twoCellAnchor>
  <xdr:oneCellAnchor>
    <xdr:from>
      <xdr:col>4</xdr:col>
      <xdr:colOff>40823</xdr:colOff>
      <xdr:row>15</xdr:row>
      <xdr:rowOff>190500</xdr:rowOff>
    </xdr:from>
    <xdr:ext cx="1405080" cy="594"/>
    <xdr:pic>
      <xdr:nvPicPr>
        <xdr:cNvPr id="60" name="Image 59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7751088"/>
          <a:ext cx="1405080" cy="594"/>
        </a:xfrm>
        <a:prstGeom prst="rect">
          <a:avLst/>
        </a:prstGeom>
      </xdr:spPr>
    </xdr:pic>
    <xdr:clientData/>
  </xdr:oneCellAnchor>
  <xdr:twoCellAnchor editAs="oneCell">
    <xdr:from>
      <xdr:col>4</xdr:col>
      <xdr:colOff>40823</xdr:colOff>
      <xdr:row>13</xdr:row>
      <xdr:rowOff>190500</xdr:rowOff>
    </xdr:from>
    <xdr:to>
      <xdr:col>4</xdr:col>
      <xdr:colOff>1445903</xdr:colOff>
      <xdr:row>13</xdr:row>
      <xdr:rowOff>191094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3941088"/>
          <a:ext cx="1405080" cy="594"/>
        </a:xfrm>
        <a:prstGeom prst="rect">
          <a:avLst/>
        </a:prstGeom>
      </xdr:spPr>
    </xdr:pic>
    <xdr:clientData/>
  </xdr:twoCellAnchor>
  <xdr:oneCellAnchor>
    <xdr:from>
      <xdr:col>4</xdr:col>
      <xdr:colOff>40823</xdr:colOff>
      <xdr:row>21</xdr:row>
      <xdr:rowOff>190500</xdr:rowOff>
    </xdr:from>
    <xdr:ext cx="1405080" cy="594"/>
    <xdr:pic>
      <xdr:nvPicPr>
        <xdr:cNvPr id="116" name="Image 115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7751088"/>
          <a:ext cx="1405080" cy="594"/>
        </a:xfrm>
        <a:prstGeom prst="rect">
          <a:avLst/>
        </a:prstGeom>
      </xdr:spPr>
    </xdr:pic>
    <xdr:clientData/>
  </xdr:oneCellAnchor>
  <xdr:twoCellAnchor editAs="oneCell">
    <xdr:from>
      <xdr:col>4</xdr:col>
      <xdr:colOff>95251</xdr:colOff>
      <xdr:row>18</xdr:row>
      <xdr:rowOff>224947</xdr:rowOff>
    </xdr:from>
    <xdr:to>
      <xdr:col>4</xdr:col>
      <xdr:colOff>2172847</xdr:colOff>
      <xdr:row>18</xdr:row>
      <xdr:rowOff>1575952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4614" y="32081310"/>
          <a:ext cx="2077596" cy="1351005"/>
        </a:xfrm>
        <a:prstGeom prst="rect">
          <a:avLst/>
        </a:prstGeom>
      </xdr:spPr>
    </xdr:pic>
    <xdr:clientData/>
  </xdr:twoCellAnchor>
  <xdr:twoCellAnchor editAs="oneCell">
    <xdr:from>
      <xdr:col>4</xdr:col>
      <xdr:colOff>60861</xdr:colOff>
      <xdr:row>20</xdr:row>
      <xdr:rowOff>266204</xdr:rowOff>
    </xdr:from>
    <xdr:to>
      <xdr:col>4</xdr:col>
      <xdr:colOff>2146128</xdr:colOff>
      <xdr:row>20</xdr:row>
      <xdr:rowOff>1558635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0224" y="35932567"/>
          <a:ext cx="2085267" cy="1292431"/>
        </a:xfrm>
        <a:prstGeom prst="rect">
          <a:avLst/>
        </a:prstGeom>
      </xdr:spPr>
    </xdr:pic>
    <xdr:clientData/>
  </xdr:twoCellAnchor>
  <xdr:twoCellAnchor editAs="oneCell">
    <xdr:from>
      <xdr:col>4</xdr:col>
      <xdr:colOff>91787</xdr:colOff>
      <xdr:row>19</xdr:row>
      <xdr:rowOff>273437</xdr:rowOff>
    </xdr:from>
    <xdr:to>
      <xdr:col>4</xdr:col>
      <xdr:colOff>2169383</xdr:colOff>
      <xdr:row>19</xdr:row>
      <xdr:rowOff>1624442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1150" y="34034800"/>
          <a:ext cx="2077596" cy="1351005"/>
        </a:xfrm>
        <a:prstGeom prst="rect">
          <a:avLst/>
        </a:prstGeom>
      </xdr:spPr>
    </xdr:pic>
    <xdr:clientData/>
  </xdr:twoCellAnchor>
  <xdr:twoCellAnchor editAs="oneCell">
    <xdr:from>
      <xdr:col>4</xdr:col>
      <xdr:colOff>53439</xdr:colOff>
      <xdr:row>23</xdr:row>
      <xdr:rowOff>276100</xdr:rowOff>
    </xdr:from>
    <xdr:to>
      <xdr:col>4</xdr:col>
      <xdr:colOff>2184639</xdr:colOff>
      <xdr:row>23</xdr:row>
      <xdr:rowOff>1537854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2802" y="41657463"/>
          <a:ext cx="2131200" cy="1261754"/>
        </a:xfrm>
        <a:prstGeom prst="rect">
          <a:avLst/>
        </a:prstGeom>
      </xdr:spPr>
    </xdr:pic>
    <xdr:clientData/>
  </xdr:twoCellAnchor>
  <xdr:twoCellAnchor editAs="oneCell">
    <xdr:from>
      <xdr:col>4</xdr:col>
      <xdr:colOff>57397</xdr:colOff>
      <xdr:row>21</xdr:row>
      <xdr:rowOff>314694</xdr:rowOff>
    </xdr:from>
    <xdr:to>
      <xdr:col>4</xdr:col>
      <xdr:colOff>2142664</xdr:colOff>
      <xdr:row>21</xdr:row>
      <xdr:rowOff>1607125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6760" y="37886057"/>
          <a:ext cx="2085267" cy="1292431"/>
        </a:xfrm>
        <a:prstGeom prst="rect">
          <a:avLst/>
        </a:prstGeom>
      </xdr:spPr>
    </xdr:pic>
    <xdr:clientData/>
  </xdr:twoCellAnchor>
  <xdr:twoCellAnchor editAs="oneCell">
    <xdr:from>
      <xdr:col>4</xdr:col>
      <xdr:colOff>216477</xdr:colOff>
      <xdr:row>22</xdr:row>
      <xdr:rowOff>406977</xdr:rowOff>
    </xdr:from>
    <xdr:to>
      <xdr:col>5</xdr:col>
      <xdr:colOff>3488</xdr:colOff>
      <xdr:row>22</xdr:row>
      <xdr:rowOff>1668731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5840" y="39883340"/>
          <a:ext cx="2206361" cy="126175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24</xdr:row>
      <xdr:rowOff>266701</xdr:rowOff>
    </xdr:from>
    <xdr:to>
      <xdr:col>4</xdr:col>
      <xdr:colOff>2248720</xdr:colOff>
      <xdr:row>24</xdr:row>
      <xdr:rowOff>1504951</xdr:rowOff>
    </xdr:to>
    <xdr:pic>
      <xdr:nvPicPr>
        <xdr:cNvPr id="198" name="Image 19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67464" y="43553064"/>
          <a:ext cx="2210619" cy="1238250"/>
        </a:xfrm>
        <a:prstGeom prst="rect">
          <a:avLst/>
        </a:prstGeom>
      </xdr:spPr>
    </xdr:pic>
    <xdr:clientData/>
  </xdr:twoCellAnchor>
  <xdr:oneCellAnchor>
    <xdr:from>
      <xdr:col>4</xdr:col>
      <xdr:colOff>43295</xdr:colOff>
      <xdr:row>26</xdr:row>
      <xdr:rowOff>199159</xdr:rowOff>
    </xdr:from>
    <xdr:ext cx="2274915" cy="1371454"/>
    <xdr:pic>
      <xdr:nvPicPr>
        <xdr:cNvPr id="199" name="Image 198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2658" y="47295522"/>
          <a:ext cx="2274915" cy="1371454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25</xdr:row>
      <xdr:rowOff>266701</xdr:rowOff>
    </xdr:from>
    <xdr:ext cx="2210619" cy="1238250"/>
    <xdr:pic>
      <xdr:nvPicPr>
        <xdr:cNvPr id="200" name="Image 19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67464" y="45458064"/>
          <a:ext cx="2210619" cy="1238250"/>
        </a:xfrm>
        <a:prstGeom prst="rect">
          <a:avLst/>
        </a:prstGeom>
      </xdr:spPr>
    </xdr:pic>
    <xdr:clientData/>
  </xdr:oneCellAnchor>
  <xdr:oneCellAnchor>
    <xdr:from>
      <xdr:col>4</xdr:col>
      <xdr:colOff>43295</xdr:colOff>
      <xdr:row>27</xdr:row>
      <xdr:rowOff>199159</xdr:rowOff>
    </xdr:from>
    <xdr:ext cx="2274915" cy="1371454"/>
    <xdr:pic>
      <xdr:nvPicPr>
        <xdr:cNvPr id="201" name="Image 200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2658" y="49200522"/>
          <a:ext cx="2274915" cy="1371454"/>
        </a:xfrm>
        <a:prstGeom prst="rect">
          <a:avLst/>
        </a:prstGeom>
      </xdr:spPr>
    </xdr:pic>
    <xdr:clientData/>
  </xdr:oneCellAnchor>
  <xdr:twoCellAnchor editAs="oneCell">
    <xdr:from>
      <xdr:col>4</xdr:col>
      <xdr:colOff>40823</xdr:colOff>
      <xdr:row>13</xdr:row>
      <xdr:rowOff>190500</xdr:rowOff>
    </xdr:from>
    <xdr:to>
      <xdr:col>4</xdr:col>
      <xdr:colOff>1445903</xdr:colOff>
      <xdr:row>13</xdr:row>
      <xdr:rowOff>191094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3941088"/>
          <a:ext cx="1405080" cy="594"/>
        </a:xfrm>
        <a:prstGeom prst="rect">
          <a:avLst/>
        </a:prstGeom>
      </xdr:spPr>
    </xdr:pic>
    <xdr:clientData/>
  </xdr:twoCellAnchor>
  <xdr:twoCellAnchor editAs="oneCell">
    <xdr:from>
      <xdr:col>4</xdr:col>
      <xdr:colOff>164522</xdr:colOff>
      <xdr:row>2</xdr:row>
      <xdr:rowOff>86590</xdr:rowOff>
    </xdr:from>
    <xdr:to>
      <xdr:col>4</xdr:col>
      <xdr:colOff>2234974</xdr:colOff>
      <xdr:row>2</xdr:row>
      <xdr:rowOff>1861703</xdr:rowOff>
    </xdr:to>
    <xdr:pic>
      <xdr:nvPicPr>
        <xdr:cNvPr id="203" name="Image 20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682" y="3030681"/>
          <a:ext cx="2070452" cy="177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204354</xdr:colOff>
      <xdr:row>1</xdr:row>
      <xdr:rowOff>48490</xdr:rowOff>
    </xdr:from>
    <xdr:to>
      <xdr:col>4</xdr:col>
      <xdr:colOff>2274806</xdr:colOff>
      <xdr:row>1</xdr:row>
      <xdr:rowOff>1823603</xdr:rowOff>
    </xdr:to>
    <xdr:pic>
      <xdr:nvPicPr>
        <xdr:cNvPr id="204" name="Image 20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717" y="939078"/>
          <a:ext cx="2070452" cy="177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207817</xdr:colOff>
      <xdr:row>3</xdr:row>
      <xdr:rowOff>86589</xdr:rowOff>
    </xdr:from>
    <xdr:to>
      <xdr:col>4</xdr:col>
      <xdr:colOff>2164772</xdr:colOff>
      <xdr:row>3</xdr:row>
      <xdr:rowOff>1840249</xdr:rowOff>
    </xdr:to>
    <xdr:pic>
      <xdr:nvPicPr>
        <xdr:cNvPr id="205" name="Image 20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7180" y="4787177"/>
          <a:ext cx="1956955" cy="175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135080</xdr:colOff>
      <xdr:row>4</xdr:row>
      <xdr:rowOff>39830</xdr:rowOff>
    </xdr:from>
    <xdr:to>
      <xdr:col>4</xdr:col>
      <xdr:colOff>2092035</xdr:colOff>
      <xdr:row>4</xdr:row>
      <xdr:rowOff>1793490</xdr:rowOff>
    </xdr:to>
    <xdr:pic>
      <xdr:nvPicPr>
        <xdr:cNvPr id="206" name="Image 20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443" y="6645418"/>
          <a:ext cx="1956955" cy="175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129885</xdr:colOff>
      <xdr:row>7</xdr:row>
      <xdr:rowOff>95249</xdr:rowOff>
    </xdr:from>
    <xdr:to>
      <xdr:col>4</xdr:col>
      <xdr:colOff>2071501</xdr:colOff>
      <xdr:row>7</xdr:row>
      <xdr:rowOff>1853044</xdr:rowOff>
    </xdr:to>
    <xdr:pic>
      <xdr:nvPicPr>
        <xdr:cNvPr id="207" name="Image 20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248" y="12415837"/>
          <a:ext cx="1941616" cy="1757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161058</xdr:colOff>
      <xdr:row>8</xdr:row>
      <xdr:rowOff>65808</xdr:rowOff>
    </xdr:from>
    <xdr:to>
      <xdr:col>4</xdr:col>
      <xdr:colOff>2102674</xdr:colOff>
      <xdr:row>8</xdr:row>
      <xdr:rowOff>1823603</xdr:rowOff>
    </xdr:to>
    <xdr:pic>
      <xdr:nvPicPr>
        <xdr:cNvPr id="208" name="Image 2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421" y="14291396"/>
          <a:ext cx="1941616" cy="1757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86590</xdr:colOff>
      <xdr:row>9</xdr:row>
      <xdr:rowOff>95248</xdr:rowOff>
    </xdr:from>
    <xdr:to>
      <xdr:col>4</xdr:col>
      <xdr:colOff>2235628</xdr:colOff>
      <xdr:row>9</xdr:row>
      <xdr:rowOff>1835726</xdr:rowOff>
    </xdr:to>
    <xdr:pic>
      <xdr:nvPicPr>
        <xdr:cNvPr id="209" name="Image 20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5953" y="16225836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74467</xdr:colOff>
      <xdr:row>10</xdr:row>
      <xdr:rowOff>91785</xdr:rowOff>
    </xdr:from>
    <xdr:to>
      <xdr:col>4</xdr:col>
      <xdr:colOff>2223505</xdr:colOff>
      <xdr:row>10</xdr:row>
      <xdr:rowOff>1832263</xdr:rowOff>
    </xdr:to>
    <xdr:pic>
      <xdr:nvPicPr>
        <xdr:cNvPr id="210" name="Image 2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3830" y="18127373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95249</xdr:colOff>
      <xdr:row>11</xdr:row>
      <xdr:rowOff>95249</xdr:rowOff>
    </xdr:from>
    <xdr:to>
      <xdr:col>4</xdr:col>
      <xdr:colOff>2275459</xdr:colOff>
      <xdr:row>11</xdr:row>
      <xdr:rowOff>1783772</xdr:rowOff>
    </xdr:to>
    <xdr:pic>
      <xdr:nvPicPr>
        <xdr:cNvPr id="211" name="Image 2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612" y="20035837"/>
          <a:ext cx="2180210" cy="168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83126</xdr:colOff>
      <xdr:row>12</xdr:row>
      <xdr:rowOff>83126</xdr:rowOff>
    </xdr:from>
    <xdr:to>
      <xdr:col>4</xdr:col>
      <xdr:colOff>2263336</xdr:colOff>
      <xdr:row>12</xdr:row>
      <xdr:rowOff>1771649</xdr:rowOff>
    </xdr:to>
    <xdr:pic>
      <xdr:nvPicPr>
        <xdr:cNvPr id="212" name="Image 2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2489" y="21928714"/>
          <a:ext cx="2180210" cy="168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86590</xdr:colOff>
      <xdr:row>5</xdr:row>
      <xdr:rowOff>95248</xdr:rowOff>
    </xdr:from>
    <xdr:ext cx="2149038" cy="1740478"/>
    <xdr:pic>
      <xdr:nvPicPr>
        <xdr:cNvPr id="213" name="Image 2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5953" y="8605836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74467</xdr:colOff>
      <xdr:row>6</xdr:row>
      <xdr:rowOff>91785</xdr:rowOff>
    </xdr:from>
    <xdr:ext cx="2149038" cy="1740478"/>
    <xdr:pic>
      <xdr:nvPicPr>
        <xdr:cNvPr id="214" name="Image 2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3830" y="10507373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40823</xdr:colOff>
      <xdr:row>15</xdr:row>
      <xdr:rowOff>190500</xdr:rowOff>
    </xdr:from>
    <xdr:ext cx="1405080" cy="594"/>
    <xdr:pic>
      <xdr:nvPicPr>
        <xdr:cNvPr id="215" name="Image 214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186" y="27751088"/>
          <a:ext cx="1405080" cy="594"/>
        </a:xfrm>
        <a:prstGeom prst="rect">
          <a:avLst/>
        </a:prstGeom>
      </xdr:spPr>
    </xdr:pic>
    <xdr:clientData/>
  </xdr:oneCellAnchor>
  <xdr:twoCellAnchor editAs="oneCell">
    <xdr:from>
      <xdr:col>4</xdr:col>
      <xdr:colOff>116031</xdr:colOff>
      <xdr:row>13</xdr:row>
      <xdr:rowOff>95249</xdr:rowOff>
    </xdr:from>
    <xdr:to>
      <xdr:col>4</xdr:col>
      <xdr:colOff>2265069</xdr:colOff>
      <xdr:row>13</xdr:row>
      <xdr:rowOff>1835727</xdr:rowOff>
    </xdr:to>
    <xdr:pic>
      <xdr:nvPicPr>
        <xdr:cNvPr id="216" name="Image 2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394" y="23845837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103908</xdr:colOff>
      <xdr:row>14</xdr:row>
      <xdr:rowOff>91786</xdr:rowOff>
    </xdr:from>
    <xdr:to>
      <xdr:col>4</xdr:col>
      <xdr:colOff>2252946</xdr:colOff>
      <xdr:row>14</xdr:row>
      <xdr:rowOff>1832264</xdr:rowOff>
    </xdr:to>
    <xdr:pic>
      <xdr:nvPicPr>
        <xdr:cNvPr id="217" name="Image 2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3271" y="25747374"/>
          <a:ext cx="2149038" cy="17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124690</xdr:colOff>
      <xdr:row>15</xdr:row>
      <xdr:rowOff>95250</xdr:rowOff>
    </xdr:from>
    <xdr:to>
      <xdr:col>4</xdr:col>
      <xdr:colOff>2304900</xdr:colOff>
      <xdr:row>15</xdr:row>
      <xdr:rowOff>1783773</xdr:rowOff>
    </xdr:to>
    <xdr:pic>
      <xdr:nvPicPr>
        <xdr:cNvPr id="218" name="Image 2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053" y="27655838"/>
          <a:ext cx="2180210" cy="168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112567</xdr:colOff>
      <xdr:row>16</xdr:row>
      <xdr:rowOff>83127</xdr:rowOff>
    </xdr:from>
    <xdr:to>
      <xdr:col>4</xdr:col>
      <xdr:colOff>2292777</xdr:colOff>
      <xdr:row>16</xdr:row>
      <xdr:rowOff>1771650</xdr:rowOff>
    </xdr:to>
    <xdr:pic>
      <xdr:nvPicPr>
        <xdr:cNvPr id="219" name="Image 2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1930" y="29548715"/>
          <a:ext cx="2180210" cy="168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763685</xdr:colOff>
      <xdr:row>11</xdr:row>
      <xdr:rowOff>2279716</xdr:rowOff>
    </xdr:from>
    <xdr:to>
      <xdr:col>7</xdr:col>
      <xdr:colOff>763685</xdr:colOff>
      <xdr:row>12</xdr:row>
      <xdr:rowOff>1139051</xdr:rowOff>
    </xdr:to>
    <xdr:pic>
      <xdr:nvPicPr>
        <xdr:cNvPr id="135" name="Image 1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6325" y="22564156"/>
          <a:ext cx="0" cy="1370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763685</xdr:colOff>
      <xdr:row>4</xdr:row>
      <xdr:rowOff>2279716</xdr:rowOff>
    </xdr:from>
    <xdr:to>
      <xdr:col>7</xdr:col>
      <xdr:colOff>763685</xdr:colOff>
      <xdr:row>5</xdr:row>
      <xdr:rowOff>1112337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705" y="10105456"/>
          <a:ext cx="0" cy="1370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83127</xdr:colOff>
      <xdr:row>6</xdr:row>
      <xdr:rowOff>249381</xdr:rowOff>
    </xdr:from>
    <xdr:to>
      <xdr:col>4</xdr:col>
      <xdr:colOff>1773382</xdr:colOff>
      <xdr:row>6</xdr:row>
      <xdr:rowOff>2161308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8607" y="13150041"/>
          <a:ext cx="1690255" cy="1911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96984</xdr:colOff>
      <xdr:row>8</xdr:row>
      <xdr:rowOff>84986</xdr:rowOff>
    </xdr:from>
    <xdr:to>
      <xdr:col>4</xdr:col>
      <xdr:colOff>1759527</xdr:colOff>
      <xdr:row>8</xdr:row>
      <xdr:rowOff>2446584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464" y="18060566"/>
          <a:ext cx="1662543" cy="236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207821</xdr:colOff>
      <xdr:row>9</xdr:row>
      <xdr:rowOff>58226</xdr:rowOff>
    </xdr:from>
    <xdr:to>
      <xdr:col>4</xdr:col>
      <xdr:colOff>1662549</xdr:colOff>
      <xdr:row>9</xdr:row>
      <xdr:rowOff>2446297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301" y="20571266"/>
          <a:ext cx="1454728" cy="238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138545</xdr:colOff>
      <xdr:row>7</xdr:row>
      <xdr:rowOff>96983</xdr:rowOff>
    </xdr:from>
    <xdr:to>
      <xdr:col>4</xdr:col>
      <xdr:colOff>1687426</xdr:colOff>
      <xdr:row>7</xdr:row>
      <xdr:rowOff>2396837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025" y="15535103"/>
          <a:ext cx="1548881" cy="2299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110833</xdr:colOff>
      <xdr:row>11</xdr:row>
      <xdr:rowOff>66501</xdr:rowOff>
    </xdr:from>
    <xdr:to>
      <xdr:col>4</xdr:col>
      <xdr:colOff>1745672</xdr:colOff>
      <xdr:row>11</xdr:row>
      <xdr:rowOff>2438693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6313" y="25654461"/>
          <a:ext cx="1634839" cy="23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123064</xdr:colOff>
      <xdr:row>13</xdr:row>
      <xdr:rowOff>68576</xdr:rowOff>
    </xdr:from>
    <xdr:to>
      <xdr:col>4</xdr:col>
      <xdr:colOff>1641716</xdr:colOff>
      <xdr:row>13</xdr:row>
      <xdr:rowOff>2466107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44" y="30731456"/>
          <a:ext cx="1518652" cy="2397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96984</xdr:colOff>
      <xdr:row>10</xdr:row>
      <xdr:rowOff>81091</xdr:rowOff>
    </xdr:from>
    <xdr:to>
      <xdr:col>4</xdr:col>
      <xdr:colOff>1745674</xdr:colOff>
      <xdr:row>10</xdr:row>
      <xdr:rowOff>2299855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464" y="23131591"/>
          <a:ext cx="1648690" cy="221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115986</xdr:colOff>
      <xdr:row>12</xdr:row>
      <xdr:rowOff>135469</xdr:rowOff>
    </xdr:from>
    <xdr:to>
      <xdr:col>4</xdr:col>
      <xdr:colOff>1808050</xdr:colOff>
      <xdr:row>12</xdr:row>
      <xdr:rowOff>2410693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466" y="28260889"/>
          <a:ext cx="1692064" cy="227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152401</xdr:colOff>
      <xdr:row>3</xdr:row>
      <xdr:rowOff>69266</xdr:rowOff>
    </xdr:from>
    <xdr:to>
      <xdr:col>4</xdr:col>
      <xdr:colOff>1754888</xdr:colOff>
      <xdr:row>3</xdr:row>
      <xdr:rowOff>2521528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7881" y="5357546"/>
          <a:ext cx="1602487" cy="2452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290955</xdr:colOff>
      <xdr:row>5</xdr:row>
      <xdr:rowOff>41565</xdr:rowOff>
    </xdr:from>
    <xdr:to>
      <xdr:col>4</xdr:col>
      <xdr:colOff>1634845</xdr:colOff>
      <xdr:row>5</xdr:row>
      <xdr:rowOff>2500147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6435" y="10404765"/>
          <a:ext cx="1343890" cy="2458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69270</xdr:colOff>
      <xdr:row>2</xdr:row>
      <xdr:rowOff>138547</xdr:rowOff>
    </xdr:from>
    <xdr:to>
      <xdr:col>4</xdr:col>
      <xdr:colOff>1774637</xdr:colOff>
      <xdr:row>2</xdr:row>
      <xdr:rowOff>2396838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750" y="2889367"/>
          <a:ext cx="1705367" cy="225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124695</xdr:colOff>
      <xdr:row>4</xdr:row>
      <xdr:rowOff>41565</xdr:rowOff>
    </xdr:from>
    <xdr:to>
      <xdr:col>4</xdr:col>
      <xdr:colOff>1757211</xdr:colOff>
      <xdr:row>4</xdr:row>
      <xdr:rowOff>2507673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175" y="7867305"/>
          <a:ext cx="1632516" cy="246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207818</xdr:colOff>
      <xdr:row>1</xdr:row>
      <xdr:rowOff>33891</xdr:rowOff>
    </xdr:from>
    <xdr:to>
      <xdr:col>4</xdr:col>
      <xdr:colOff>1620982</xdr:colOff>
      <xdr:row>1</xdr:row>
      <xdr:rowOff>1688950</xdr:rowOff>
    </xdr:to>
    <xdr:pic>
      <xdr:nvPicPr>
        <xdr:cNvPr id="216" name="Image 2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98" y="1077831"/>
          <a:ext cx="1413164" cy="16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354354</xdr:colOff>
      <xdr:row>15</xdr:row>
      <xdr:rowOff>73699</xdr:rowOff>
    </xdr:from>
    <xdr:ext cx="1347490" cy="1299488"/>
    <xdr:pic>
      <xdr:nvPicPr>
        <xdr:cNvPr id="53" name="Image 5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62979" y="33482637"/>
          <a:ext cx="1347490" cy="1299488"/>
        </a:xfrm>
        <a:prstGeom prst="rect">
          <a:avLst/>
        </a:prstGeom>
      </xdr:spPr>
    </xdr:pic>
    <xdr:clientData/>
  </xdr:oneCellAnchor>
  <xdr:oneCellAnchor>
    <xdr:from>
      <xdr:col>4</xdr:col>
      <xdr:colOff>347375</xdr:colOff>
      <xdr:row>18</xdr:row>
      <xdr:rowOff>47625</xdr:rowOff>
    </xdr:from>
    <xdr:ext cx="1389752" cy="1339506"/>
    <xdr:pic>
      <xdr:nvPicPr>
        <xdr:cNvPr id="54" name="Image 53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6000" y="37647563"/>
          <a:ext cx="1389752" cy="1339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395627</xdr:colOff>
      <xdr:row>16</xdr:row>
      <xdr:rowOff>67347</xdr:rowOff>
    </xdr:from>
    <xdr:ext cx="1347490" cy="1299488"/>
    <xdr:pic>
      <xdr:nvPicPr>
        <xdr:cNvPr id="57" name="Image 5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04252" y="34873285"/>
          <a:ext cx="1347490" cy="1299488"/>
        </a:xfrm>
        <a:prstGeom prst="rect">
          <a:avLst/>
        </a:prstGeom>
      </xdr:spPr>
    </xdr:pic>
    <xdr:clientData/>
  </xdr:oneCellAnchor>
  <xdr:oneCellAnchor>
    <xdr:from>
      <xdr:col>4</xdr:col>
      <xdr:colOff>317209</xdr:colOff>
      <xdr:row>17</xdr:row>
      <xdr:rowOff>41275</xdr:rowOff>
    </xdr:from>
    <xdr:ext cx="1389752" cy="1339506"/>
    <xdr:pic>
      <xdr:nvPicPr>
        <xdr:cNvPr id="58" name="Image 57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834" y="36244213"/>
          <a:ext cx="1389752" cy="1339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325438</xdr:colOff>
      <xdr:row>19</xdr:row>
      <xdr:rowOff>47527</xdr:rowOff>
    </xdr:from>
    <xdr:to>
      <xdr:col>4</xdr:col>
      <xdr:colOff>1722438</xdr:colOff>
      <xdr:row>19</xdr:row>
      <xdr:rowOff>1382026</xdr:rowOff>
    </xdr:to>
    <xdr:pic>
      <xdr:nvPicPr>
        <xdr:cNvPr id="59" name="Image 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4063" y="39044465"/>
          <a:ext cx="1397000" cy="13344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bilit&#233;%20b-cyc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TE MTB"/>
      <sheetName val="JANTE ROUTE"/>
      <sheetName val="Tarifs Roues MTB"/>
      <sheetName val="Tarifs Roues ROAD"/>
      <sheetName val="Listing-Jantes MTB"/>
      <sheetName val="Listing-Moyeux AV MTB"/>
      <sheetName val="Listing-Moyeux AR MTB"/>
      <sheetName val="Listing-Jantes ROAD"/>
      <sheetName val="Listing-Moyeux AV ROAD"/>
      <sheetName val="Listing-Moyeux AR ROAD"/>
      <sheetName val="Listing-Rayons"/>
      <sheetName val="Listing-TDR"/>
      <sheetName val="Listing-Kit tubeless"/>
      <sheetName val="Listing-Options"/>
      <sheetName val="Couleur"/>
    </sheetNames>
    <sheetDataSet>
      <sheetData sheetId="0"/>
      <sheetData sheetId="1"/>
      <sheetData sheetId="2">
        <row r="10">
          <cell r="C10" t="str">
            <v>Aluminium 27,5 ZTR SENTRY MK3</v>
          </cell>
        </row>
        <row r="11">
          <cell r="C11" t="str">
            <v>Aluminium 27,5 ZTR SENTRY MK3</v>
          </cell>
        </row>
      </sheetData>
      <sheetData sheetId="3">
        <row r="10">
          <cell r="C10" t="str">
            <v>Carbone COLORADO 38 Disque - TR</v>
          </cell>
        </row>
        <row r="11">
          <cell r="C11" t="str">
            <v>Carbone COLORADO 38 Disque - TR</v>
          </cell>
        </row>
      </sheetData>
      <sheetData sheetId="4">
        <row r="2">
          <cell r="C2" t="str">
            <v>Carbone 27,5 MOAB 24</v>
          </cell>
          <cell r="D2" t="str">
            <v>XC-TRAIL</v>
          </cell>
          <cell r="F2">
            <v>360</v>
          </cell>
          <cell r="G2">
            <v>275</v>
          </cell>
          <cell r="H2">
            <v>206.25</v>
          </cell>
          <cell r="I2">
            <v>0.25</v>
          </cell>
          <cell r="J2">
            <v>186</v>
          </cell>
          <cell r="K2">
            <v>1.7080745341614907</v>
          </cell>
          <cell r="L2">
            <v>161</v>
          </cell>
          <cell r="M2">
            <v>161</v>
          </cell>
          <cell r="R2" t="str">
            <v>'Listing-Jantes MTB'!$E$2</v>
          </cell>
        </row>
        <row r="3">
          <cell r="C3" t="str">
            <v>Carbone 29 MOAB 24</v>
          </cell>
          <cell r="D3" t="str">
            <v>XC-TRAIL</v>
          </cell>
          <cell r="F3">
            <v>380</v>
          </cell>
          <cell r="G3">
            <v>275</v>
          </cell>
          <cell r="H3">
            <v>206.25</v>
          </cell>
          <cell r="I3">
            <v>0.25</v>
          </cell>
          <cell r="J3">
            <v>186</v>
          </cell>
          <cell r="K3">
            <v>1.7080745341614907</v>
          </cell>
          <cell r="L3">
            <v>161</v>
          </cell>
          <cell r="M3">
            <v>161</v>
          </cell>
          <cell r="R3" t="str">
            <v>'Listing-Jantes MTB'!$E$3</v>
          </cell>
        </row>
        <row r="4">
          <cell r="C4" t="str">
            <v>Carbone 27,5 MOAB 27</v>
          </cell>
          <cell r="D4" t="str">
            <v>XC-TRAIL</v>
          </cell>
          <cell r="F4">
            <v>370</v>
          </cell>
          <cell r="G4">
            <v>275</v>
          </cell>
          <cell r="H4">
            <v>206.25</v>
          </cell>
          <cell r="I4">
            <v>0.25</v>
          </cell>
          <cell r="J4">
            <v>192</v>
          </cell>
          <cell r="K4">
            <v>1.6467065868263473</v>
          </cell>
          <cell r="L4">
            <v>167</v>
          </cell>
          <cell r="M4">
            <v>167</v>
          </cell>
          <cell r="R4" t="str">
            <v>'Listing-Jantes MTB'!$E$4</v>
          </cell>
        </row>
        <row r="5">
          <cell r="C5" t="str">
            <v>Carbone 29 MOAB 27</v>
          </cell>
          <cell r="D5" t="str">
            <v>XC-TRAIL</v>
          </cell>
          <cell r="F5">
            <v>390</v>
          </cell>
          <cell r="G5">
            <v>275</v>
          </cell>
          <cell r="H5">
            <v>206.25</v>
          </cell>
          <cell r="I5">
            <v>0.25</v>
          </cell>
          <cell r="J5">
            <v>192</v>
          </cell>
          <cell r="K5">
            <v>1.6467065868263473</v>
          </cell>
          <cell r="L5">
            <v>167</v>
          </cell>
          <cell r="M5">
            <v>167</v>
          </cell>
          <cell r="R5" t="str">
            <v>'Listing-Jantes MTB'!$E$5</v>
          </cell>
        </row>
        <row r="6">
          <cell r="C6" t="str">
            <v>Carbone 27,5 MOAB 30</v>
          </cell>
          <cell r="D6" t="str">
            <v>XC-TRAIL</v>
          </cell>
          <cell r="F6">
            <v>400</v>
          </cell>
          <cell r="G6">
            <v>275</v>
          </cell>
          <cell r="H6">
            <v>206.25</v>
          </cell>
          <cell r="I6">
            <v>0.25</v>
          </cell>
          <cell r="J6">
            <v>192</v>
          </cell>
          <cell r="K6">
            <v>1.6467065868263473</v>
          </cell>
          <cell r="L6">
            <v>167</v>
          </cell>
          <cell r="M6">
            <v>167</v>
          </cell>
          <cell r="R6" t="str">
            <v>'Listing-Jantes MTB'!$E$6</v>
          </cell>
        </row>
        <row r="7">
          <cell r="C7" t="str">
            <v>Carbone 29 MOAB 30</v>
          </cell>
          <cell r="D7" t="str">
            <v>XC-TRAIL</v>
          </cell>
          <cell r="F7">
            <v>420</v>
          </cell>
          <cell r="G7">
            <v>275</v>
          </cell>
          <cell r="H7">
            <v>206.25</v>
          </cell>
          <cell r="I7">
            <v>0.25</v>
          </cell>
          <cell r="J7">
            <v>192</v>
          </cell>
          <cell r="K7">
            <v>1.6467065868263473</v>
          </cell>
          <cell r="L7">
            <v>167</v>
          </cell>
          <cell r="M7">
            <v>167</v>
          </cell>
          <cell r="R7" t="str">
            <v>'Listing-Jantes MTB'!$E$7</v>
          </cell>
        </row>
        <row r="8">
          <cell r="C8" t="str">
            <v>Carbone 27,5 IRON HORSE 26</v>
          </cell>
          <cell r="D8" t="str">
            <v>ALL MOUNTAIN-ENDURO</v>
          </cell>
          <cell r="F8">
            <v>440</v>
          </cell>
          <cell r="G8">
            <v>275</v>
          </cell>
          <cell r="H8">
            <v>206.25</v>
          </cell>
          <cell r="I8">
            <v>0.25</v>
          </cell>
          <cell r="J8">
            <v>192</v>
          </cell>
          <cell r="K8">
            <v>1.6467065868263473</v>
          </cell>
          <cell r="L8">
            <v>167</v>
          </cell>
          <cell r="M8">
            <v>167</v>
          </cell>
          <cell r="R8" t="str">
            <v>'Listing-Jantes MTB'!$E$8</v>
          </cell>
        </row>
        <row r="9">
          <cell r="C9" t="str">
            <v>Carbone 29 IRON HORSE 26</v>
          </cell>
          <cell r="D9" t="str">
            <v>ALL MOUNTAIN-ENDURO</v>
          </cell>
          <cell r="F9">
            <v>460</v>
          </cell>
          <cell r="G9">
            <v>275</v>
          </cell>
          <cell r="H9">
            <v>206.25</v>
          </cell>
          <cell r="I9">
            <v>0.25</v>
          </cell>
          <cell r="J9">
            <v>192</v>
          </cell>
          <cell r="K9">
            <v>1.6467065868263473</v>
          </cell>
          <cell r="L9">
            <v>167</v>
          </cell>
          <cell r="M9">
            <v>167</v>
          </cell>
          <cell r="R9" t="str">
            <v>'Listing-Jantes MTB'!$E$9</v>
          </cell>
        </row>
        <row r="10">
          <cell r="C10" t="str">
            <v>Carbone 27,5 IRON HORSE 30</v>
          </cell>
          <cell r="D10" t="str">
            <v>ALL MOUNTAIN-ENDURO</v>
          </cell>
          <cell r="F10">
            <v>480</v>
          </cell>
          <cell r="G10">
            <v>275</v>
          </cell>
          <cell r="H10">
            <v>206.25</v>
          </cell>
          <cell r="I10">
            <v>0.25</v>
          </cell>
          <cell r="J10">
            <v>192</v>
          </cell>
          <cell r="K10">
            <v>1.6467065868263473</v>
          </cell>
          <cell r="L10">
            <v>167</v>
          </cell>
          <cell r="M10">
            <v>167</v>
          </cell>
          <cell r="R10" t="str">
            <v>'Listing-Jantes MTB'!$E$10</v>
          </cell>
        </row>
        <row r="11">
          <cell r="C11" t="str">
            <v>Carbone 29 IRON HORSE 30</v>
          </cell>
          <cell r="D11" t="str">
            <v>ALL MOUNTAIN-ENDURO</v>
          </cell>
          <cell r="F11">
            <v>500</v>
          </cell>
          <cell r="G11">
            <v>275</v>
          </cell>
          <cell r="H11">
            <v>206.25</v>
          </cell>
          <cell r="I11">
            <v>0.25</v>
          </cell>
          <cell r="J11">
            <v>192</v>
          </cell>
          <cell r="K11">
            <v>1.6467065868263473</v>
          </cell>
          <cell r="L11">
            <v>167</v>
          </cell>
          <cell r="M11">
            <v>167</v>
          </cell>
          <cell r="R11" t="str">
            <v>'Listing-Jantes MTB'!$E$11</v>
          </cell>
        </row>
        <row r="12">
          <cell r="C12" t="str">
            <v>Carbone 27,5 IRON HORSE 35</v>
          </cell>
          <cell r="D12" t="str">
            <v>AM-ENDURO</v>
          </cell>
          <cell r="F12">
            <v>520</v>
          </cell>
          <cell r="G12">
            <v>275</v>
          </cell>
          <cell r="H12">
            <v>206.25</v>
          </cell>
          <cell r="I12">
            <v>0.25</v>
          </cell>
          <cell r="J12">
            <v>192</v>
          </cell>
          <cell r="K12">
            <v>1.6467065868263473</v>
          </cell>
          <cell r="L12">
            <v>167</v>
          </cell>
          <cell r="M12">
            <v>167</v>
          </cell>
          <cell r="R12" t="str">
            <v>'Listing-Jantes MTB'!$E$12</v>
          </cell>
        </row>
        <row r="13">
          <cell r="C13" t="str">
            <v>Carbone 29 IRON HORSE 35</v>
          </cell>
          <cell r="D13" t="str">
            <v>AM-ENDURO</v>
          </cell>
          <cell r="F13">
            <v>550</v>
          </cell>
          <cell r="G13">
            <v>275</v>
          </cell>
          <cell r="H13">
            <v>206.25</v>
          </cell>
          <cell r="I13">
            <v>0.25</v>
          </cell>
          <cell r="J13">
            <v>192</v>
          </cell>
          <cell r="K13">
            <v>1.6467065868263473</v>
          </cell>
          <cell r="L13">
            <v>167</v>
          </cell>
          <cell r="M13">
            <v>167</v>
          </cell>
          <cell r="R13" t="str">
            <v>'Listing-Jantes MTB'!$E$13</v>
          </cell>
        </row>
        <row r="14">
          <cell r="C14" t="str">
            <v>Carbone 27,5 CANYONS 30</v>
          </cell>
          <cell r="D14" t="str">
            <v>DH-EBIKE</v>
          </cell>
          <cell r="F14">
            <v>500</v>
          </cell>
          <cell r="G14">
            <v>275</v>
          </cell>
          <cell r="H14">
            <v>206.25</v>
          </cell>
          <cell r="I14">
            <v>0.25</v>
          </cell>
          <cell r="J14">
            <v>192</v>
          </cell>
          <cell r="K14">
            <v>1.6467065868263473</v>
          </cell>
          <cell r="L14">
            <v>167</v>
          </cell>
          <cell r="M14">
            <v>167</v>
          </cell>
          <cell r="R14" t="str">
            <v>'Listing-Jantes MTB'!$E$14</v>
          </cell>
        </row>
        <row r="15">
          <cell r="C15" t="str">
            <v>Carbone 29 CANYONS 30</v>
          </cell>
          <cell r="D15" t="str">
            <v>DH-EBIKE</v>
          </cell>
          <cell r="F15">
            <v>520</v>
          </cell>
          <cell r="G15">
            <v>275</v>
          </cell>
          <cell r="H15">
            <v>206.25</v>
          </cell>
          <cell r="I15">
            <v>0.25</v>
          </cell>
          <cell r="J15">
            <v>192</v>
          </cell>
          <cell r="K15">
            <v>1.6467065868263473</v>
          </cell>
          <cell r="L15">
            <v>167</v>
          </cell>
          <cell r="M15">
            <v>167</v>
          </cell>
          <cell r="R15" t="str">
            <v>'Listing-Jantes MTB'!$E$15</v>
          </cell>
        </row>
        <row r="16">
          <cell r="C16" t="str">
            <v>Carbone 27,5 CANYONS 35</v>
          </cell>
          <cell r="D16" t="str">
            <v>DH-EBIKE</v>
          </cell>
          <cell r="F16">
            <v>540</v>
          </cell>
          <cell r="G16">
            <v>275</v>
          </cell>
          <cell r="H16">
            <v>206.25</v>
          </cell>
          <cell r="I16">
            <v>0.25</v>
          </cell>
          <cell r="J16">
            <v>192</v>
          </cell>
          <cell r="K16">
            <v>1.6467065868263473</v>
          </cell>
          <cell r="L16">
            <v>167</v>
          </cell>
          <cell r="M16">
            <v>167</v>
          </cell>
          <cell r="R16" t="str">
            <v>'Listing-Jantes MTB'!$E$16</v>
          </cell>
        </row>
        <row r="17">
          <cell r="C17" t="str">
            <v>Carbone 29 CANYONS 35</v>
          </cell>
          <cell r="D17" t="str">
            <v>DH-EBIKE</v>
          </cell>
          <cell r="F17">
            <v>570</v>
          </cell>
          <cell r="G17">
            <v>275</v>
          </cell>
          <cell r="H17">
            <v>206.25</v>
          </cell>
          <cell r="I17">
            <v>0.25</v>
          </cell>
          <cell r="J17">
            <v>192</v>
          </cell>
          <cell r="K17">
            <v>1.6467065868263473</v>
          </cell>
          <cell r="L17">
            <v>167</v>
          </cell>
          <cell r="M17">
            <v>167</v>
          </cell>
          <cell r="R17" t="str">
            <v>'Listing-Jantes MTB'!$E$17</v>
          </cell>
        </row>
        <row r="19">
          <cell r="C19" t="str">
            <v>Aluminium 27,5 ZTR CREST MK3</v>
          </cell>
          <cell r="D19" t="str">
            <v>XC</v>
          </cell>
          <cell r="F19">
            <v>340</v>
          </cell>
          <cell r="G19">
            <v>90</v>
          </cell>
          <cell r="J19">
            <v>83</v>
          </cell>
          <cell r="K19">
            <v>1.25</v>
          </cell>
          <cell r="L19">
            <v>72</v>
          </cell>
          <cell r="M19">
            <v>72</v>
          </cell>
          <cell r="R19" t="str">
            <v>'Listing-Jantes MTB'!$E$19</v>
          </cell>
        </row>
        <row r="20">
          <cell r="C20" t="str">
            <v>Aluminium 29 ZTR CREST MK3</v>
          </cell>
          <cell r="D20" t="str">
            <v>XC</v>
          </cell>
          <cell r="F20">
            <v>365</v>
          </cell>
          <cell r="G20">
            <v>90</v>
          </cell>
          <cell r="J20">
            <v>83</v>
          </cell>
          <cell r="K20">
            <v>1.25</v>
          </cell>
          <cell r="L20">
            <v>72</v>
          </cell>
          <cell r="M20">
            <v>72</v>
          </cell>
          <cell r="R20" t="str">
            <v>'Listing-Jantes MTB'!$E$20</v>
          </cell>
        </row>
        <row r="21">
          <cell r="C21" t="str">
            <v>Aluminium 27,5 ZTR ARCH MK3</v>
          </cell>
          <cell r="D21" t="str">
            <v>ALL MOUNTAIN</v>
          </cell>
          <cell r="F21">
            <v>420</v>
          </cell>
          <cell r="G21">
            <v>90</v>
          </cell>
          <cell r="J21">
            <v>83</v>
          </cell>
          <cell r="K21">
            <v>1.25</v>
          </cell>
          <cell r="L21">
            <v>72</v>
          </cell>
          <cell r="M21">
            <v>72</v>
          </cell>
          <cell r="R21" t="str">
            <v>'Listing-Jantes MTB'!$E$21</v>
          </cell>
        </row>
        <row r="22">
          <cell r="C22" t="str">
            <v>Aluminium 29 ZTR ARCH MK3</v>
          </cell>
          <cell r="D22" t="str">
            <v xml:space="preserve">ALL MOUNTAIN </v>
          </cell>
          <cell r="F22">
            <v>460</v>
          </cell>
          <cell r="G22">
            <v>90</v>
          </cell>
          <cell r="J22">
            <v>83</v>
          </cell>
          <cell r="K22">
            <v>1.25</v>
          </cell>
          <cell r="L22">
            <v>72</v>
          </cell>
          <cell r="M22">
            <v>72</v>
          </cell>
          <cell r="R22" t="str">
            <v>'Listing-Jantes MTB'!$E$22</v>
          </cell>
        </row>
        <row r="23">
          <cell r="C23" t="str">
            <v>Aluminium 27,5 ZTR FLOW MK3</v>
          </cell>
          <cell r="D23" t="str">
            <v>ENDURO</v>
          </cell>
          <cell r="F23">
            <v>500</v>
          </cell>
          <cell r="G23">
            <v>90</v>
          </cell>
          <cell r="J23">
            <v>83</v>
          </cell>
          <cell r="K23">
            <v>1.25</v>
          </cell>
          <cell r="L23">
            <v>72</v>
          </cell>
          <cell r="M23">
            <v>72</v>
          </cell>
          <cell r="R23" t="str">
            <v>'Listing-Jantes MTB'!$E$23</v>
          </cell>
        </row>
        <row r="24">
          <cell r="C24" t="str">
            <v>Aluminium 29 ZTR FLOW MK3</v>
          </cell>
          <cell r="D24" t="str">
            <v>ENDURO - DH</v>
          </cell>
          <cell r="F24">
            <v>530</v>
          </cell>
          <cell r="G24">
            <v>90</v>
          </cell>
          <cell r="J24">
            <v>83</v>
          </cell>
          <cell r="K24">
            <v>1.25</v>
          </cell>
          <cell r="L24">
            <v>72</v>
          </cell>
          <cell r="M24">
            <v>72</v>
          </cell>
          <cell r="R24" t="str">
            <v>'Listing-Jantes MTB'!$E$24</v>
          </cell>
        </row>
        <row r="25">
          <cell r="C25" t="str">
            <v>Aluminium 27,5 ZTR SENTRY MK3</v>
          </cell>
          <cell r="D25" t="str">
            <v>ENDURO</v>
          </cell>
          <cell r="F25">
            <v>521</v>
          </cell>
          <cell r="G25">
            <v>107.64</v>
          </cell>
          <cell r="J25">
            <v>96</v>
          </cell>
          <cell r="K25">
            <v>1.3</v>
          </cell>
          <cell r="L25">
            <v>82.8</v>
          </cell>
          <cell r="M25">
            <v>82.8</v>
          </cell>
          <cell r="R25" t="str">
            <v>'Listing-Jantes MTB'!$E$25</v>
          </cell>
        </row>
        <row r="26">
          <cell r="C26" t="str">
            <v>Aluminium 29 ZTR SENTRY MK3</v>
          </cell>
          <cell r="D26" t="str">
            <v>ALL MOUNTAIN - ENDURO</v>
          </cell>
          <cell r="F26">
            <v>556</v>
          </cell>
          <cell r="G26">
            <v>107.64</v>
          </cell>
          <cell r="J26">
            <v>96</v>
          </cell>
          <cell r="K26">
            <v>1.3</v>
          </cell>
          <cell r="L26">
            <v>82.8</v>
          </cell>
          <cell r="M26">
            <v>82.8</v>
          </cell>
          <cell r="R26" t="str">
            <v>'Listing-Jantes MTB'!$E$26</v>
          </cell>
        </row>
        <row r="27">
          <cell r="C27" t="str">
            <v>Aluminium 27,5 ZTR BARON MK3</v>
          </cell>
          <cell r="D27" t="str">
            <v>ALL MOUNTAIN - ENDURO</v>
          </cell>
          <cell r="F27">
            <v>547</v>
          </cell>
          <cell r="G27">
            <v>107.64</v>
          </cell>
          <cell r="J27">
            <v>96</v>
          </cell>
          <cell r="K27">
            <v>1.3</v>
          </cell>
          <cell r="L27">
            <v>82.8</v>
          </cell>
          <cell r="M27">
            <v>82.8</v>
          </cell>
          <cell r="R27" t="str">
            <v>'Listing-Jantes MTB'!$E$27</v>
          </cell>
        </row>
        <row r="28">
          <cell r="C28" t="str">
            <v>Aluminium 29 ZTR BARON MK3</v>
          </cell>
          <cell r="D28" t="str">
            <v>ALL MOUNTAIN - ENDURO</v>
          </cell>
          <cell r="F28">
            <v>583</v>
          </cell>
          <cell r="G28">
            <v>107.64</v>
          </cell>
          <cell r="J28">
            <v>96</v>
          </cell>
          <cell r="K28">
            <v>1.3</v>
          </cell>
          <cell r="L28">
            <v>82.8</v>
          </cell>
          <cell r="M28">
            <v>82.8</v>
          </cell>
          <cell r="R28" t="str">
            <v>'Listing-Jantes MTB'!$E$28</v>
          </cell>
        </row>
        <row r="30">
          <cell r="C30" t="str">
            <v>Carbone 26 EN627</v>
          </cell>
          <cell r="D30" t="str">
            <v>EN</v>
          </cell>
          <cell r="F30">
            <v>440</v>
          </cell>
          <cell r="G30">
            <v>275.40000000000003</v>
          </cell>
          <cell r="H30">
            <v>247.86000000000004</v>
          </cell>
          <cell r="I30">
            <v>0.1</v>
          </cell>
          <cell r="J30">
            <v>196</v>
          </cell>
          <cell r="K30">
            <v>1.62</v>
          </cell>
          <cell r="L30">
            <v>170</v>
          </cell>
          <cell r="M30">
            <v>170</v>
          </cell>
          <cell r="R30" t="str">
            <v>'Listing-Jantes MTB'!$E$30</v>
          </cell>
        </row>
        <row r="31">
          <cell r="C31" t="str">
            <v>Carbone 27,5 XC724SL</v>
          </cell>
          <cell r="D31" t="str">
            <v>XC</v>
          </cell>
          <cell r="F31">
            <v>325</v>
          </cell>
          <cell r="G31">
            <v>275.31</v>
          </cell>
          <cell r="H31">
            <v>247.779</v>
          </cell>
          <cell r="I31">
            <v>0.1</v>
          </cell>
          <cell r="J31">
            <v>186</v>
          </cell>
          <cell r="K31">
            <v>1.71</v>
          </cell>
          <cell r="L31">
            <v>161</v>
          </cell>
          <cell r="M31">
            <v>161</v>
          </cell>
          <cell r="R31" t="str">
            <v>'Listing-Jantes MTB'!$E$31</v>
          </cell>
        </row>
        <row r="32">
          <cell r="C32" t="str">
            <v>Carbone 29 XC924SL</v>
          </cell>
          <cell r="D32" t="str">
            <v>XC</v>
          </cell>
          <cell r="F32">
            <v>345</v>
          </cell>
          <cell r="G32">
            <v>275.31</v>
          </cell>
          <cell r="H32">
            <v>247.779</v>
          </cell>
          <cell r="I32">
            <v>0.1</v>
          </cell>
          <cell r="J32">
            <v>186</v>
          </cell>
          <cell r="K32">
            <v>1.71</v>
          </cell>
          <cell r="L32">
            <v>161</v>
          </cell>
          <cell r="M32">
            <v>161</v>
          </cell>
          <cell r="R32" t="str">
            <v>'Listing-Jantes MTB'!$E$32</v>
          </cell>
        </row>
        <row r="33">
          <cell r="C33" t="str">
            <v>Carbone 27,5 XC724HVSL</v>
          </cell>
          <cell r="D33" t="str">
            <v>XC</v>
          </cell>
          <cell r="F33">
            <v>345</v>
          </cell>
          <cell r="G33">
            <v>275.31</v>
          </cell>
          <cell r="H33">
            <v>247.779</v>
          </cell>
          <cell r="I33">
            <v>0.1</v>
          </cell>
          <cell r="J33">
            <v>186</v>
          </cell>
          <cell r="K33">
            <v>1.71</v>
          </cell>
          <cell r="L33">
            <v>161</v>
          </cell>
          <cell r="M33">
            <v>161</v>
          </cell>
          <cell r="R33" t="str">
            <v>'Listing-Jantes MTB'!$E$33</v>
          </cell>
        </row>
        <row r="34">
          <cell r="C34" t="str">
            <v>Carbone 29 XC924HVSL</v>
          </cell>
          <cell r="D34" t="str">
            <v>XC</v>
          </cell>
          <cell r="F34">
            <v>365</v>
          </cell>
          <cell r="G34">
            <v>275.31</v>
          </cell>
          <cell r="H34">
            <v>247.779</v>
          </cell>
          <cell r="I34">
            <v>0.1</v>
          </cell>
          <cell r="J34">
            <v>186</v>
          </cell>
          <cell r="K34">
            <v>1.71</v>
          </cell>
          <cell r="L34">
            <v>161</v>
          </cell>
          <cell r="M34">
            <v>161</v>
          </cell>
          <cell r="R34" t="str">
            <v>'Listing-Jantes MTB'!$E$34</v>
          </cell>
        </row>
        <row r="35">
          <cell r="C35" t="str">
            <v>Carbone 27,5 XC724HV</v>
          </cell>
          <cell r="D35" t="str">
            <v>TRAIL</v>
          </cell>
          <cell r="F35">
            <v>370</v>
          </cell>
          <cell r="G35">
            <v>274.71499999999997</v>
          </cell>
          <cell r="H35">
            <v>247.24349999999998</v>
          </cell>
          <cell r="I35">
            <v>0.1</v>
          </cell>
          <cell r="J35">
            <v>192</v>
          </cell>
          <cell r="K35">
            <v>1.645</v>
          </cell>
          <cell r="L35">
            <v>167</v>
          </cell>
          <cell r="M35">
            <v>167</v>
          </cell>
          <cell r="R35" t="str">
            <v>'Listing-Jantes MTB'!$E$35</v>
          </cell>
        </row>
        <row r="36">
          <cell r="C36" t="str">
            <v>Carbone 29 XC924HV</v>
          </cell>
          <cell r="D36" t="str">
            <v>TRAIL</v>
          </cell>
          <cell r="F36">
            <v>390</v>
          </cell>
          <cell r="G36">
            <v>274.71499999999997</v>
          </cell>
          <cell r="H36">
            <v>247.24349999999998</v>
          </cell>
          <cell r="I36">
            <v>0.1</v>
          </cell>
          <cell r="J36">
            <v>192</v>
          </cell>
          <cell r="K36">
            <v>1.645</v>
          </cell>
          <cell r="L36">
            <v>167</v>
          </cell>
          <cell r="M36">
            <v>167</v>
          </cell>
          <cell r="R36" t="str">
            <v>'Listing-Jantes MTB'!$E$36</v>
          </cell>
        </row>
        <row r="37">
          <cell r="C37" t="str">
            <v>Carbone 27,5 AM732HV</v>
          </cell>
          <cell r="D37" t="str">
            <v>ALL MOUNTAIN-ENDURO</v>
          </cell>
          <cell r="F37">
            <v>455</v>
          </cell>
          <cell r="G37">
            <v>274.71499999999997</v>
          </cell>
          <cell r="H37">
            <v>247.24349999999998</v>
          </cell>
          <cell r="I37">
            <v>0.1</v>
          </cell>
          <cell r="J37">
            <v>192</v>
          </cell>
          <cell r="K37">
            <v>1.645</v>
          </cell>
          <cell r="L37">
            <v>167</v>
          </cell>
          <cell r="M37">
            <v>167</v>
          </cell>
          <cell r="R37" t="str">
            <v>'Listing-Jantes MTB'!$E$37</v>
          </cell>
        </row>
        <row r="38">
          <cell r="C38" t="str">
            <v>Carbone 29 AM932HV</v>
          </cell>
          <cell r="D38" t="str">
            <v>ALL MOUNTAIN-ENDURO</v>
          </cell>
          <cell r="F38">
            <v>475</v>
          </cell>
          <cell r="G38">
            <v>274.71499999999997</v>
          </cell>
          <cell r="H38">
            <v>247.24349999999998</v>
          </cell>
          <cell r="I38">
            <v>0.1</v>
          </cell>
          <cell r="J38">
            <v>192</v>
          </cell>
          <cell r="K38">
            <v>1.645</v>
          </cell>
          <cell r="L38">
            <v>167</v>
          </cell>
          <cell r="M38">
            <v>167</v>
          </cell>
          <cell r="R38" t="str">
            <v>'Listing-Jantes MTB'!$E$38</v>
          </cell>
        </row>
        <row r="39">
          <cell r="C39" t="str">
            <v>Carbone 27,5 AM727HV</v>
          </cell>
          <cell r="D39" t="str">
            <v>TRAIL-ALL MOUNTAIN</v>
          </cell>
          <cell r="F39">
            <v>430</v>
          </cell>
          <cell r="G39">
            <v>274.71499999999997</v>
          </cell>
          <cell r="H39">
            <v>247.24349999999998</v>
          </cell>
          <cell r="I39">
            <v>0.1</v>
          </cell>
          <cell r="J39">
            <v>192</v>
          </cell>
          <cell r="K39">
            <v>1.645</v>
          </cell>
          <cell r="L39">
            <v>167</v>
          </cell>
          <cell r="M39">
            <v>167</v>
          </cell>
          <cell r="R39" t="str">
            <v>'Listing-Jantes MTB'!$E$39</v>
          </cell>
        </row>
        <row r="40">
          <cell r="C40" t="str">
            <v>Carbone 29 AM927HV</v>
          </cell>
          <cell r="D40" t="str">
            <v>TRAIL-ALL MOUNTAIN</v>
          </cell>
          <cell r="F40">
            <v>460</v>
          </cell>
          <cell r="G40">
            <v>274.71499999999997</v>
          </cell>
          <cell r="H40">
            <v>247.24349999999998</v>
          </cell>
          <cell r="I40">
            <v>0.1</v>
          </cell>
          <cell r="J40">
            <v>192</v>
          </cell>
          <cell r="K40">
            <v>1.645</v>
          </cell>
          <cell r="L40">
            <v>167</v>
          </cell>
          <cell r="M40">
            <v>167</v>
          </cell>
          <cell r="R40" t="str">
            <v>'Listing-Jantes MTB'!$E$40</v>
          </cell>
        </row>
        <row r="41">
          <cell r="C41" t="str">
            <v>Carbone 27,5 EN726</v>
          </cell>
          <cell r="D41" t="str">
            <v>ENDURO-DH</v>
          </cell>
          <cell r="F41">
            <v>460</v>
          </cell>
          <cell r="G41">
            <v>274.71499999999997</v>
          </cell>
          <cell r="H41">
            <v>247.24349999999998</v>
          </cell>
          <cell r="I41">
            <v>0.1</v>
          </cell>
          <cell r="J41">
            <v>192</v>
          </cell>
          <cell r="K41">
            <v>1.645</v>
          </cell>
          <cell r="L41">
            <v>167</v>
          </cell>
          <cell r="M41">
            <v>167</v>
          </cell>
          <cell r="R41" t="str">
            <v>'Listing-Jantes MTB'!$E$41</v>
          </cell>
        </row>
        <row r="42">
          <cell r="C42" t="str">
            <v>Carbone 29 EN926</v>
          </cell>
          <cell r="D42" t="str">
            <v>ENDURO-DH</v>
          </cell>
          <cell r="F42">
            <v>485</v>
          </cell>
          <cell r="G42">
            <v>274.71499999999997</v>
          </cell>
          <cell r="H42">
            <v>247.24349999999998</v>
          </cell>
          <cell r="I42">
            <v>0.1</v>
          </cell>
          <cell r="J42">
            <v>192</v>
          </cell>
          <cell r="K42">
            <v>1.645</v>
          </cell>
          <cell r="L42">
            <v>167</v>
          </cell>
          <cell r="M42">
            <v>167</v>
          </cell>
          <cell r="R42" t="str">
            <v>'Listing-Jantes MTB'!$E$42</v>
          </cell>
        </row>
        <row r="43">
          <cell r="C43" t="str">
            <v>Carbone 27,5 EN736HV</v>
          </cell>
          <cell r="D43" t="str">
            <v>AM-ENDURO</v>
          </cell>
          <cell r="F43">
            <v>460</v>
          </cell>
          <cell r="G43">
            <v>274.71499999999997</v>
          </cell>
          <cell r="H43">
            <v>247.24349999999998</v>
          </cell>
          <cell r="I43">
            <v>0.1</v>
          </cell>
          <cell r="J43">
            <v>192</v>
          </cell>
          <cell r="K43">
            <v>1.645</v>
          </cell>
          <cell r="L43">
            <v>167</v>
          </cell>
          <cell r="M43">
            <v>167</v>
          </cell>
          <cell r="R43" t="str">
            <v>'Listing-Jantes MTB'!$E$43</v>
          </cell>
        </row>
        <row r="44">
          <cell r="C44" t="str">
            <v>Carbone 29 EN936HV</v>
          </cell>
          <cell r="D44" t="str">
            <v>AM-ENDURO</v>
          </cell>
          <cell r="F44">
            <v>495</v>
          </cell>
          <cell r="G44">
            <v>274.71499999999997</v>
          </cell>
          <cell r="H44">
            <v>247.24349999999998</v>
          </cell>
          <cell r="I44">
            <v>0.1</v>
          </cell>
          <cell r="J44">
            <v>192</v>
          </cell>
          <cell r="K44">
            <v>1.645</v>
          </cell>
          <cell r="L44">
            <v>167</v>
          </cell>
          <cell r="M44">
            <v>167</v>
          </cell>
          <cell r="R44" t="str">
            <v>'Listing-Jantes MTB'!$E$44</v>
          </cell>
        </row>
      </sheetData>
      <sheetData sheetId="5">
        <row r="2">
          <cell r="B2" t="str">
            <v>Hope Pro 4</v>
          </cell>
        </row>
        <row r="4">
          <cell r="B4" t="str">
            <v>DT SWISS 240s - NOIR</v>
          </cell>
        </row>
        <row r="5">
          <cell r="B5" t="str">
            <v>DT SWISS 240s 15x110 - NOIR (BOOST)</v>
          </cell>
        </row>
        <row r="6">
          <cell r="B6" t="str">
            <v>DT SWISS 350 - NOIR</v>
          </cell>
        </row>
        <row r="7">
          <cell r="B7" t="str">
            <v>DT SWISS 350 15x110 - NOIR (BOOST)</v>
          </cell>
        </row>
        <row r="9">
          <cell r="B9" t="str">
            <v>Novatec D791SB - NOIR</v>
          </cell>
        </row>
        <row r="10">
          <cell r="B10" t="str">
            <v>Novatec D791SB-B15 - 15x110 - NOIR (BOOST)</v>
          </cell>
        </row>
        <row r="12">
          <cell r="B12" t="str">
            <v>TUNE KING</v>
          </cell>
        </row>
        <row r="13">
          <cell r="B13" t="str">
            <v>TUNE KING - (BOOST)</v>
          </cell>
        </row>
        <row r="15">
          <cell r="B15" t="str">
            <v>CARBON-TI X-HUB SL</v>
          </cell>
        </row>
        <row r="16">
          <cell r="B16" t="str">
            <v>CARBON-TI X-HUB SP</v>
          </cell>
        </row>
        <row r="17">
          <cell r="B17" t="str">
            <v>CARBON-TI X-HUB SP - BOOST</v>
          </cell>
        </row>
        <row r="19">
          <cell r="B19" t="str">
            <v>CHRIS KING ISO DISC - BOOST</v>
          </cell>
        </row>
        <row r="20">
          <cell r="B20" t="str">
            <v xml:space="preserve">CHRIS KING ISO DISC </v>
          </cell>
        </row>
        <row r="22">
          <cell r="B22" t="str">
            <v>INDUSTRY NINE 6T - BOOST</v>
          </cell>
        </row>
        <row r="23">
          <cell r="B23" t="str">
            <v>INDUSTRY NINE 6T - CLASSIC</v>
          </cell>
        </row>
        <row r="25">
          <cell r="B25" t="str">
            <v>DT SWISS 240 FW (LEFTY) - NOIR</v>
          </cell>
        </row>
        <row r="26">
          <cell r="B26" t="str">
            <v>CHRIS KING ISO DISC LEFTY</v>
          </cell>
        </row>
        <row r="27">
          <cell r="B27" t="str">
            <v>CANNONDALE LEFTY / LEFTY 2.0</v>
          </cell>
        </row>
        <row r="28">
          <cell r="B28" t="str">
            <v>DT SWISS 240s 15x110 STRAIGHTPULL PS (RS1) 28T</v>
          </cell>
        </row>
        <row r="29">
          <cell r="B29" t="str">
            <v>SRAM XO PS (RS1)</v>
          </cell>
        </row>
        <row r="30">
          <cell r="B30" t="str">
            <v>TUNE KING 15 RS1</v>
          </cell>
        </row>
      </sheetData>
      <sheetData sheetId="6">
        <row r="2">
          <cell r="B2" t="str">
            <v>Hope Pro 4</v>
          </cell>
        </row>
        <row r="4">
          <cell r="B4" t="str">
            <v>DT SWISS 240s - NOIR</v>
          </cell>
        </row>
        <row r="5">
          <cell r="B5" t="str">
            <v>DT SWISS 240s 12x148 - NOIR (BOOST)</v>
          </cell>
        </row>
        <row r="6">
          <cell r="B6" t="str">
            <v>DT SWISS 350 - NOIR</v>
          </cell>
        </row>
        <row r="7">
          <cell r="B7" t="str">
            <v>DT SWISS 350 12x148 - NOIR (BOOST)</v>
          </cell>
        </row>
        <row r="9">
          <cell r="B9" t="str">
            <v>Novatec D462SB Axe acier - NOIR</v>
          </cell>
        </row>
        <row r="10">
          <cell r="B10" t="str">
            <v>Novatec D792SB - Axe Alu - NOIR</v>
          </cell>
        </row>
        <row r="11">
          <cell r="B11" t="str">
            <v>Novatec D792SB-B12 - NOIR Axe + RL acier (BOOST)</v>
          </cell>
        </row>
        <row r="12">
          <cell r="B12" t="str">
            <v>Novatec D792SB-B12 - NOIR Axe + RL alu (BOOST)</v>
          </cell>
        </row>
        <row r="14">
          <cell r="B14" t="str">
            <v>TUNE KONG 142x12</v>
          </cell>
        </row>
        <row r="15">
          <cell r="B15" t="str">
            <v>TUNE KONG BOOST</v>
          </cell>
        </row>
        <row r="17">
          <cell r="B17" t="str">
            <v>CARBON-TI X-HUB SL</v>
          </cell>
        </row>
        <row r="18">
          <cell r="B18" t="str">
            <v xml:space="preserve">CARBON-TI SP </v>
          </cell>
        </row>
        <row r="19">
          <cell r="B19" t="str">
            <v>CARBON-TI SP - BOOST</v>
          </cell>
        </row>
        <row r="21">
          <cell r="B21" t="str">
            <v>CHRIS KING ISO DISC - BOOST</v>
          </cell>
        </row>
        <row r="22">
          <cell r="B22" t="str">
            <v>CHRIS KING ISO DISC</v>
          </cell>
        </row>
        <row r="24">
          <cell r="B24" t="str">
            <v>INDUSTRY NINE 6T - HYDRA - BOOST</v>
          </cell>
        </row>
        <row r="25">
          <cell r="B25" t="str">
            <v>INDUSTRY NINE 6T - HYDRA - CLASSIC</v>
          </cell>
        </row>
        <row r="27">
          <cell r="B27" t="str">
            <v>DT SWISS 240s STRAIGHTPULL 28T</v>
          </cell>
        </row>
        <row r="28">
          <cell r="B28" t="str">
            <v>DT SWISS 240s STRAIGHTPULL 28T - BOOST</v>
          </cell>
        </row>
      </sheetData>
      <sheetData sheetId="7">
        <row r="2">
          <cell r="C2" t="str">
            <v>Carbone COLORADO CX Disque - TR</v>
          </cell>
          <cell r="D2" t="str">
            <v>CX - Gravel</v>
          </cell>
          <cell r="F2">
            <v>400</v>
          </cell>
          <cell r="G2">
            <v>350</v>
          </cell>
          <cell r="H2">
            <v>262.5</v>
          </cell>
          <cell r="I2">
            <v>0.25</v>
          </cell>
          <cell r="J2">
            <v>184</v>
          </cell>
          <cell r="K2">
            <v>2.1875</v>
          </cell>
          <cell r="L2">
            <v>160</v>
          </cell>
          <cell r="M2">
            <v>160</v>
          </cell>
          <cell r="R2" t="str">
            <v>'Listing-Jantes ROAD'!$E$2</v>
          </cell>
        </row>
        <row r="3">
          <cell r="C3" t="str">
            <v>Carbone COLORADO 33 Disque - TR</v>
          </cell>
          <cell r="D3" t="str">
            <v>Montage</v>
          </cell>
          <cell r="F3">
            <v>380</v>
          </cell>
          <cell r="G3">
            <v>350</v>
          </cell>
          <cell r="H3">
            <v>262.5</v>
          </cell>
          <cell r="I3">
            <v>0.25</v>
          </cell>
          <cell r="J3">
            <v>184</v>
          </cell>
          <cell r="K3">
            <v>2.1875</v>
          </cell>
          <cell r="L3">
            <v>160</v>
          </cell>
          <cell r="M3">
            <v>160</v>
          </cell>
          <cell r="R3" t="str">
            <v>'Listing-Jantes ROAD'!$E$3</v>
          </cell>
        </row>
        <row r="4">
          <cell r="C4" t="str">
            <v>Carbone COLORADO 38 Disque - TR</v>
          </cell>
          <cell r="D4" t="str">
            <v>Montage - vallonné</v>
          </cell>
          <cell r="F4">
            <v>400</v>
          </cell>
          <cell r="G4">
            <v>350</v>
          </cell>
          <cell r="H4">
            <v>262.5</v>
          </cell>
          <cell r="I4">
            <v>0.25</v>
          </cell>
          <cell r="J4">
            <v>184</v>
          </cell>
          <cell r="K4">
            <v>2.1875</v>
          </cell>
          <cell r="L4">
            <v>160</v>
          </cell>
          <cell r="M4">
            <v>160</v>
          </cell>
          <cell r="R4" t="str">
            <v>'Listing-Jantes ROAD'!$E$4</v>
          </cell>
        </row>
        <row r="5">
          <cell r="C5" t="str">
            <v>Carbone COLORADO 44 Disque - TR</v>
          </cell>
          <cell r="D5" t="str">
            <v>vallonné - Rouleur</v>
          </cell>
          <cell r="F5">
            <v>430</v>
          </cell>
          <cell r="G5">
            <v>350</v>
          </cell>
          <cell r="H5">
            <v>262.5</v>
          </cell>
          <cell r="I5">
            <v>0.25</v>
          </cell>
          <cell r="J5">
            <v>184</v>
          </cell>
          <cell r="K5">
            <v>2.1875</v>
          </cell>
          <cell r="L5">
            <v>160</v>
          </cell>
          <cell r="M5">
            <v>160</v>
          </cell>
          <cell r="R5" t="str">
            <v>'Listing-Jantes ROAD'!$E$5</v>
          </cell>
        </row>
        <row r="6">
          <cell r="C6" t="str">
            <v>Carbone COLORADO 50 Disque - TR</v>
          </cell>
          <cell r="D6" t="str">
            <v>Rouleur</v>
          </cell>
          <cell r="F6">
            <v>450</v>
          </cell>
          <cell r="G6">
            <v>350</v>
          </cell>
          <cell r="H6">
            <v>262.5</v>
          </cell>
          <cell r="I6">
            <v>0.25</v>
          </cell>
          <cell r="J6">
            <v>184</v>
          </cell>
          <cell r="K6">
            <v>2.1875</v>
          </cell>
          <cell r="L6">
            <v>160</v>
          </cell>
          <cell r="M6">
            <v>160</v>
          </cell>
          <cell r="R6" t="str">
            <v>'Listing-Jantes ROAD'!$E$6</v>
          </cell>
        </row>
        <row r="7">
          <cell r="C7" t="str">
            <v>Carbone COLORADO 33 Patin - TR</v>
          </cell>
          <cell r="D7" t="str">
            <v>Montage</v>
          </cell>
          <cell r="F7">
            <v>460</v>
          </cell>
          <cell r="G7">
            <v>350</v>
          </cell>
          <cell r="H7">
            <v>262.5</v>
          </cell>
          <cell r="I7">
            <v>0.25</v>
          </cell>
          <cell r="J7">
            <v>230</v>
          </cell>
          <cell r="K7">
            <v>1.8617021276595744</v>
          </cell>
          <cell r="L7">
            <v>188</v>
          </cell>
          <cell r="M7">
            <v>188</v>
          </cell>
          <cell r="R7" t="str">
            <v>'Listing-Jantes ROAD'!$E$7</v>
          </cell>
        </row>
        <row r="8">
          <cell r="C8" t="str">
            <v>Carbone COLORADO 38 Patin - TR</v>
          </cell>
          <cell r="D8" t="str">
            <v>Montage - vallonné</v>
          </cell>
          <cell r="F8">
            <v>470</v>
          </cell>
          <cell r="G8">
            <v>350</v>
          </cell>
          <cell r="H8">
            <v>262.5</v>
          </cell>
          <cell r="I8">
            <v>0.25</v>
          </cell>
          <cell r="J8">
            <v>217</v>
          </cell>
          <cell r="K8">
            <v>1.8617021276595744</v>
          </cell>
          <cell r="L8">
            <v>188</v>
          </cell>
          <cell r="M8">
            <v>188</v>
          </cell>
          <cell r="R8" t="str">
            <v>'Listing-Jantes ROAD'!$E$8</v>
          </cell>
        </row>
        <row r="9">
          <cell r="C9" t="str">
            <v>Carbone COLORADO 44 Patin - TR</v>
          </cell>
          <cell r="D9" t="str">
            <v>vallonné - Rouleur</v>
          </cell>
          <cell r="F9">
            <v>500</v>
          </cell>
          <cell r="G9">
            <v>350</v>
          </cell>
          <cell r="H9">
            <v>262.5</v>
          </cell>
          <cell r="I9">
            <v>0.25</v>
          </cell>
          <cell r="J9">
            <v>230</v>
          </cell>
          <cell r="K9">
            <v>1.8617021276595744</v>
          </cell>
          <cell r="L9">
            <v>188</v>
          </cell>
          <cell r="M9">
            <v>188</v>
          </cell>
          <cell r="R9" t="str">
            <v>'Listing-Jantes ROAD'!$E$9</v>
          </cell>
        </row>
        <row r="10">
          <cell r="C10" t="str">
            <v>Carbone COLORADO 50 Patin - TR</v>
          </cell>
          <cell r="D10" t="str">
            <v>Rouleur</v>
          </cell>
          <cell r="F10">
            <v>520</v>
          </cell>
          <cell r="G10">
            <v>350</v>
          </cell>
          <cell r="H10">
            <v>262.5</v>
          </cell>
          <cell r="I10">
            <v>0.25</v>
          </cell>
          <cell r="J10">
            <v>217</v>
          </cell>
          <cell r="K10">
            <v>1.8617021276595744</v>
          </cell>
          <cell r="L10">
            <v>188</v>
          </cell>
          <cell r="M10">
            <v>188</v>
          </cell>
          <cell r="R10" t="str">
            <v>'Listing-Jantes ROAD'!$E$10</v>
          </cell>
        </row>
        <row r="11">
          <cell r="C11" t="str">
            <v>Carbone COLORADO 33 Patin - Boyaux</v>
          </cell>
          <cell r="D11" t="str">
            <v>Montage</v>
          </cell>
          <cell r="F11">
            <v>330</v>
          </cell>
          <cell r="G11">
            <v>350</v>
          </cell>
          <cell r="H11">
            <v>262.5</v>
          </cell>
          <cell r="I11">
            <v>0.25</v>
          </cell>
          <cell r="J11">
            <v>230</v>
          </cell>
          <cell r="K11">
            <v>1.8617021276595744</v>
          </cell>
          <cell r="L11">
            <v>188</v>
          </cell>
          <cell r="M11">
            <v>188</v>
          </cell>
          <cell r="R11" t="str">
            <v>'Listing-Jantes ROAD'!$E$11</v>
          </cell>
        </row>
        <row r="12">
          <cell r="C12" t="str">
            <v>Carbone COLORADO 38 Patin - Boyaux</v>
          </cell>
          <cell r="D12" t="str">
            <v>Montage - vallonné</v>
          </cell>
          <cell r="F12">
            <v>360</v>
          </cell>
          <cell r="G12">
            <v>350</v>
          </cell>
          <cell r="H12">
            <v>262.5</v>
          </cell>
          <cell r="I12">
            <v>0.25</v>
          </cell>
          <cell r="J12">
            <v>217</v>
          </cell>
          <cell r="K12">
            <v>1.8617021276595744</v>
          </cell>
          <cell r="L12">
            <v>188</v>
          </cell>
          <cell r="M12">
            <v>188</v>
          </cell>
          <cell r="R12" t="str">
            <v>'Listing-Jantes ROAD'!$E$12</v>
          </cell>
        </row>
        <row r="13">
          <cell r="C13" t="str">
            <v>Carbone  COLORADO 44 Patin - Boyaux</v>
          </cell>
          <cell r="D13" t="str">
            <v>vallonné - Rouleur</v>
          </cell>
          <cell r="F13">
            <v>390</v>
          </cell>
          <cell r="G13">
            <v>350</v>
          </cell>
          <cell r="H13">
            <v>262.5</v>
          </cell>
          <cell r="I13">
            <v>0.25</v>
          </cell>
          <cell r="J13">
            <v>230</v>
          </cell>
          <cell r="K13">
            <v>1.8617021276595744</v>
          </cell>
          <cell r="L13">
            <v>188</v>
          </cell>
          <cell r="M13">
            <v>188</v>
          </cell>
          <cell r="R13" t="str">
            <v>'Listing-Jantes ROAD'!$E$13</v>
          </cell>
        </row>
        <row r="14">
          <cell r="C14" t="str">
            <v>Carbone COLORADO 50 Patin - Boyaux</v>
          </cell>
          <cell r="D14" t="str">
            <v>Rouleur</v>
          </cell>
          <cell r="F14">
            <v>410</v>
          </cell>
          <cell r="G14">
            <v>350</v>
          </cell>
          <cell r="H14">
            <v>262.5</v>
          </cell>
          <cell r="I14">
            <v>0.25</v>
          </cell>
          <cell r="J14">
            <v>217</v>
          </cell>
          <cell r="K14">
            <v>1.8617021276595744</v>
          </cell>
          <cell r="L14">
            <v>188</v>
          </cell>
          <cell r="M14">
            <v>188</v>
          </cell>
          <cell r="R14" t="str">
            <v>'Listing-Jantes ROAD'!$E$14</v>
          </cell>
        </row>
        <row r="16">
          <cell r="C16" t="str">
            <v>Aluminium ZTR Alpha 340 Disque (28H-28H) - TR</v>
          </cell>
          <cell r="D16" t="str">
            <v>vallonné - Rouleur</v>
          </cell>
          <cell r="F16">
            <v>385</v>
          </cell>
          <cell r="G16">
            <v>134.78399999999999</v>
          </cell>
          <cell r="J16">
            <v>100</v>
          </cell>
          <cell r="K16">
            <v>1.56</v>
          </cell>
          <cell r="L16">
            <v>86.399999999999991</v>
          </cell>
          <cell r="M16">
            <v>86.399999999999991</v>
          </cell>
          <cell r="R16" t="str">
            <v>'Listing-Jantes ROAD'!$E$16</v>
          </cell>
        </row>
        <row r="17">
          <cell r="C17" t="str">
            <v>Aluminium ZTR Alpha 340 Patin (24H-28H) - TR</v>
          </cell>
          <cell r="D17" t="str">
            <v>vallonné - Rouleur</v>
          </cell>
          <cell r="F17">
            <v>385</v>
          </cell>
          <cell r="G17">
            <v>134.78399999999999</v>
          </cell>
          <cell r="J17">
            <v>100</v>
          </cell>
          <cell r="K17">
            <v>1.56</v>
          </cell>
          <cell r="L17">
            <v>86.399999999999991</v>
          </cell>
          <cell r="M17">
            <v>86.399999999999991</v>
          </cell>
          <cell r="R17" t="str">
            <v>'Listing-Jantes ROAD'!$E$17</v>
          </cell>
        </row>
        <row r="18">
          <cell r="C18" t="str">
            <v>Aluminium ZTR Alpha 400 Disque (28H-28H) - TR</v>
          </cell>
          <cell r="D18" t="str">
            <v>vallonné - Rouleur</v>
          </cell>
          <cell r="F18">
            <v>425</v>
          </cell>
          <cell r="G18">
            <v>149.76</v>
          </cell>
          <cell r="J18">
            <v>111</v>
          </cell>
          <cell r="K18">
            <v>1.56</v>
          </cell>
          <cell r="L18">
            <v>96</v>
          </cell>
          <cell r="M18">
            <v>96</v>
          </cell>
          <cell r="R18" t="str">
            <v>'Listing-Jantes ROAD'!$E$18</v>
          </cell>
        </row>
        <row r="19">
          <cell r="C19" t="str">
            <v>Aluminium ZTR Alpha 400 Patin (24H-28H) - TR</v>
          </cell>
          <cell r="D19" t="str">
            <v>vallonné - Rouleur</v>
          </cell>
          <cell r="F19">
            <v>425</v>
          </cell>
          <cell r="G19">
            <v>149.76</v>
          </cell>
          <cell r="J19">
            <v>111</v>
          </cell>
          <cell r="K19">
            <v>1.56</v>
          </cell>
          <cell r="L19">
            <v>96</v>
          </cell>
          <cell r="M19">
            <v>96</v>
          </cell>
          <cell r="R19" t="str">
            <v>'Listing-Jantes ROAD'!$E$19</v>
          </cell>
        </row>
        <row r="20">
          <cell r="C20" t="str">
            <v>Aluminium ZTR GRAIL MK3 (28H-28H)- TR</v>
          </cell>
          <cell r="D20" t="str">
            <v>CX - Gravel</v>
          </cell>
          <cell r="F20">
            <v>425</v>
          </cell>
          <cell r="G20">
            <v>120.95999999999998</v>
          </cell>
          <cell r="J20">
            <v>100</v>
          </cell>
          <cell r="K20">
            <v>1.4</v>
          </cell>
          <cell r="L20">
            <v>86.399999999999991</v>
          </cell>
          <cell r="M20">
            <v>86.399999999999991</v>
          </cell>
          <cell r="R20" t="str">
            <v>'Listing-Jantes ROAD'!$E$20</v>
          </cell>
        </row>
        <row r="22">
          <cell r="C22" t="str">
            <v>Carbone COLORADO 55 Disque - TR</v>
          </cell>
          <cell r="D22" t="str">
            <v>Rouleur</v>
          </cell>
          <cell r="F22">
            <v>500</v>
          </cell>
          <cell r="G22">
            <v>350</v>
          </cell>
          <cell r="H22">
            <v>244.99999999999997</v>
          </cell>
          <cell r="I22">
            <v>0.3</v>
          </cell>
          <cell r="J22">
            <v>184</v>
          </cell>
          <cell r="K22">
            <v>2.1875</v>
          </cell>
          <cell r="L22">
            <v>160</v>
          </cell>
          <cell r="M22">
            <v>160</v>
          </cell>
          <cell r="R22" t="str">
            <v>'Listing-Jantes ROAD'!$E$22</v>
          </cell>
        </row>
        <row r="23">
          <cell r="C23" t="str">
            <v>Carbone 33 Disque - Boyaux</v>
          </cell>
          <cell r="D23" t="str">
            <v>Montage</v>
          </cell>
          <cell r="F23">
            <v>330</v>
          </cell>
          <cell r="G23">
            <v>350</v>
          </cell>
          <cell r="H23">
            <v>244.99999999999997</v>
          </cell>
          <cell r="I23">
            <v>0.3</v>
          </cell>
          <cell r="J23">
            <v>184</v>
          </cell>
          <cell r="K23">
            <v>2.1875</v>
          </cell>
          <cell r="L23">
            <v>160</v>
          </cell>
          <cell r="M23">
            <v>160</v>
          </cell>
          <cell r="R23" t="str">
            <v>'Listing-Jantes ROAD'!$E$23</v>
          </cell>
        </row>
        <row r="24">
          <cell r="C24" t="str">
            <v>Carbone 44 Disque - Boyaux</v>
          </cell>
          <cell r="D24" t="str">
            <v>Rouleur</v>
          </cell>
          <cell r="F24">
            <v>390</v>
          </cell>
          <cell r="G24">
            <v>350</v>
          </cell>
          <cell r="H24">
            <v>244.99999999999997</v>
          </cell>
          <cell r="I24">
            <v>0.3</v>
          </cell>
          <cell r="J24">
            <v>184</v>
          </cell>
          <cell r="K24">
            <v>2.1875</v>
          </cell>
          <cell r="L24">
            <v>160</v>
          </cell>
          <cell r="M24">
            <v>160</v>
          </cell>
          <cell r="R24" t="str">
            <v>'Listing-Jantes ROAD'!$E$24</v>
          </cell>
        </row>
        <row r="25">
          <cell r="C25" t="str">
            <v>Carbone 55 Disque - Boyaux</v>
          </cell>
          <cell r="D25" t="str">
            <v>Rouleur</v>
          </cell>
          <cell r="F25">
            <v>410</v>
          </cell>
          <cell r="G25">
            <v>350</v>
          </cell>
          <cell r="H25">
            <v>244.99999999999997</v>
          </cell>
          <cell r="I25">
            <v>0.3</v>
          </cell>
          <cell r="J25">
            <v>184</v>
          </cell>
          <cell r="K25">
            <v>2.1875</v>
          </cell>
          <cell r="L25">
            <v>160</v>
          </cell>
          <cell r="M25">
            <v>160</v>
          </cell>
          <cell r="R25" t="str">
            <v>'Listing-Jantes ROAD'!$E$25</v>
          </cell>
        </row>
        <row r="26">
          <cell r="C26" t="str">
            <v>Carbone 55 Patin - TR</v>
          </cell>
          <cell r="D26" t="str">
            <v>Rouleur</v>
          </cell>
          <cell r="F26">
            <v>555</v>
          </cell>
          <cell r="G26">
            <v>350</v>
          </cell>
          <cell r="H26">
            <v>244.99999999999997</v>
          </cell>
          <cell r="I26">
            <v>0.3</v>
          </cell>
          <cell r="J26">
            <v>230</v>
          </cell>
          <cell r="K26">
            <v>1.8617021276595744</v>
          </cell>
          <cell r="L26">
            <v>188</v>
          </cell>
          <cell r="M26">
            <v>188</v>
          </cell>
          <cell r="R26" t="str">
            <v>'Listing-Jantes ROAD'!$E$26</v>
          </cell>
        </row>
        <row r="27">
          <cell r="C27" t="str">
            <v>Carbone COLORADO 60 Patin - TR</v>
          </cell>
          <cell r="D27" t="str">
            <v>Rouleur</v>
          </cell>
          <cell r="F27">
            <v>560</v>
          </cell>
          <cell r="G27">
            <v>350</v>
          </cell>
          <cell r="H27">
            <v>244.99999999999997</v>
          </cell>
          <cell r="I27">
            <v>0.3</v>
          </cell>
          <cell r="J27">
            <v>217</v>
          </cell>
          <cell r="K27">
            <v>1.8617021276595744</v>
          </cell>
          <cell r="L27">
            <v>188</v>
          </cell>
          <cell r="M27">
            <v>188</v>
          </cell>
          <cell r="R27" t="str">
            <v>'Listing-Jantes ROAD'!$E$27</v>
          </cell>
        </row>
        <row r="28">
          <cell r="C28" t="str">
            <v>Carbone 55 Patin - Boyaux</v>
          </cell>
          <cell r="D28" t="str">
            <v>Rouleur</v>
          </cell>
          <cell r="F28">
            <v>410</v>
          </cell>
          <cell r="G28">
            <v>350</v>
          </cell>
          <cell r="H28">
            <v>244.99999999999997</v>
          </cell>
          <cell r="I28">
            <v>0.3</v>
          </cell>
          <cell r="J28">
            <v>230</v>
          </cell>
          <cell r="K28">
            <v>1.8617021276595744</v>
          </cell>
          <cell r="L28">
            <v>188</v>
          </cell>
          <cell r="M28">
            <v>188</v>
          </cell>
          <cell r="R28" t="str">
            <v>'Listing-Jantes ROAD'!$E$28</v>
          </cell>
        </row>
        <row r="29">
          <cell r="C29" t="str">
            <v>Carbone 60 Patin - Boyaux</v>
          </cell>
          <cell r="D29" t="str">
            <v>Rouleur</v>
          </cell>
          <cell r="F29">
            <v>470</v>
          </cell>
          <cell r="G29">
            <v>350</v>
          </cell>
          <cell r="H29">
            <v>244.99999999999997</v>
          </cell>
          <cell r="I29">
            <v>0.3</v>
          </cell>
          <cell r="J29">
            <v>217</v>
          </cell>
          <cell r="K29">
            <v>1.8617021276595744</v>
          </cell>
          <cell r="L29">
            <v>188</v>
          </cell>
          <cell r="M29">
            <v>188</v>
          </cell>
          <cell r="R29" t="str">
            <v>'Listing-Jantes ROAD'!$E$29</v>
          </cell>
        </row>
      </sheetData>
      <sheetData sheetId="8">
        <row r="2">
          <cell r="B2" t="str">
            <v>HOPE RS4 Disque</v>
          </cell>
        </row>
        <row r="3">
          <cell r="B3" t="str">
            <v>HOPE RS4 CLASSIC</v>
          </cell>
        </row>
        <row r="5">
          <cell r="B5" t="str">
            <v>DT SWISS 240s Disque CL 100x15QR - NOIR</v>
          </cell>
        </row>
        <row r="6">
          <cell r="B6" t="str">
            <v>DT SWISS 240s 100x5QR - NOIR</v>
          </cell>
        </row>
        <row r="7">
          <cell r="B7" t="str">
            <v>DT SWISS 350 Disque CL 100x15QR - NOIR</v>
          </cell>
        </row>
        <row r="8">
          <cell r="B8" t="str">
            <v>DT SWISS 350 100x5QR - NOIR</v>
          </cell>
        </row>
        <row r="10">
          <cell r="B10" t="str">
            <v>Novatec D791SB Disque 6T 100x12 - NOIR</v>
          </cell>
        </row>
        <row r="11">
          <cell r="B11" t="str">
            <v>Novatec A291SB 100x5QR - NOIR</v>
          </cell>
        </row>
        <row r="12">
          <cell r="B12" t="str">
            <v>Novatec A291SB SL 100x5QR - NOIR</v>
          </cell>
        </row>
        <row r="14">
          <cell r="B14" t="str">
            <v>Tune MIG70</v>
          </cell>
        </row>
        <row r="16">
          <cell r="B16" t="str">
            <v>CHRIS KING R45</v>
          </cell>
        </row>
        <row r="17">
          <cell r="B17" t="str">
            <v>CHRIS KING R45 Disque</v>
          </cell>
        </row>
        <row r="19">
          <cell r="B19" t="str">
            <v>INDUSTRY NINE CLASSIC</v>
          </cell>
        </row>
        <row r="20">
          <cell r="B20" t="str">
            <v>INDUSTRY NINE Disque - 6T</v>
          </cell>
        </row>
        <row r="21">
          <cell r="B21" t="str">
            <v>INDUSTRY NINE Disque - CL</v>
          </cell>
        </row>
      </sheetData>
      <sheetData sheetId="9">
        <row r="2">
          <cell r="B2" t="str">
            <v>HOPE RS4 Disque</v>
          </cell>
        </row>
        <row r="3">
          <cell r="B3" t="str">
            <v>HOPE RS4 CLASSIC</v>
          </cell>
        </row>
        <row r="5">
          <cell r="B5" t="str">
            <v>DT SWISS 240s Disque CL 142x12 - NOIR</v>
          </cell>
        </row>
        <row r="6">
          <cell r="B6" t="str">
            <v>DT SWISS 240s 130x5QR - NOIR</v>
          </cell>
        </row>
        <row r="7">
          <cell r="B7" t="str">
            <v>DT SWISS 350 Disque CL 142x12 - NOIR</v>
          </cell>
        </row>
        <row r="8">
          <cell r="B8" t="str">
            <v>DT SWISS 350 130x5QR - NOIR</v>
          </cell>
        </row>
        <row r="10">
          <cell r="B10" t="str">
            <v>Novatec D792SB Disque 6T 142x12 - NOIR</v>
          </cell>
        </row>
        <row r="11">
          <cell r="B11" t="str">
            <v>Novatec F482SB 130x5QR - NOIR</v>
          </cell>
        </row>
        <row r="12">
          <cell r="B12" t="str">
            <v>Novatec F482SB SL 130x5QR - NOIR</v>
          </cell>
        </row>
        <row r="14">
          <cell r="B14" t="str">
            <v>Tune MAG170</v>
          </cell>
        </row>
        <row r="16">
          <cell r="B16" t="str">
            <v>CHRIS KING R45</v>
          </cell>
        </row>
        <row r="17">
          <cell r="B17" t="str">
            <v>CHRIS KING R45 Disque -CL</v>
          </cell>
        </row>
        <row r="19">
          <cell r="B19" t="str">
            <v>INDUSTRY NINE CLASSIC</v>
          </cell>
        </row>
        <row r="20">
          <cell r="B20" t="str">
            <v>INDUSTRY NINE Disque - 6T</v>
          </cell>
        </row>
        <row r="21">
          <cell r="B21" t="str">
            <v>INDUSTRY NINE Disque - CL</v>
          </cell>
        </row>
      </sheetData>
      <sheetData sheetId="10">
        <row r="3">
          <cell r="B3" t="str">
            <v>SAPIM LASER 2,0 / 1,5 - ARGENT</v>
          </cell>
        </row>
        <row r="4">
          <cell r="B4" t="str">
            <v>SAPIM LASER 2,0 / 1,5 - NOIR</v>
          </cell>
        </row>
        <row r="5">
          <cell r="B5" t="str">
            <v>SAPIM  CX-SPRINT 2,0 / 2.25x1,25   - NOIR</v>
          </cell>
        </row>
        <row r="6">
          <cell r="B6" t="str">
            <v>SAPIM  CX-RAY 2,0 / 2.2x0,9 - NOIR</v>
          </cell>
        </row>
        <row r="7">
          <cell r="B7" t="str">
            <v>SAPIM  CX-RAY 2,0 / 2.2x0,9 - ARGENT</v>
          </cell>
        </row>
        <row r="8">
          <cell r="B8" t="str">
            <v>SAPIM  CX-RAY 2,0 / 2.2x0,9 - BLANC</v>
          </cell>
        </row>
        <row r="9">
          <cell r="B9" t="str">
            <v>SAPIM  CX-RAY 2,0 / 2.2x0,9 - ROUGE</v>
          </cell>
        </row>
        <row r="10">
          <cell r="B10" t="str">
            <v>SAPIM D-LIGHT 2,0 / 1,65 - ARGENT</v>
          </cell>
        </row>
        <row r="11">
          <cell r="B11" t="str">
            <v>SAPIM D-LIGHT 2,0 / 1,65 - NOIR</v>
          </cell>
        </row>
        <row r="12">
          <cell r="B12" t="str">
            <v>SAPIM RACE 2,0 / 1,8 - ARGENT</v>
          </cell>
        </row>
        <row r="13">
          <cell r="B13" t="str">
            <v>SAPIM RACE 2,0 / 1,8 - NOIR</v>
          </cell>
        </row>
        <row r="14">
          <cell r="B14" t="str">
            <v>SAPIM LEADER 2,0 / 2,0 - ARGENT</v>
          </cell>
        </row>
        <row r="15">
          <cell r="B15" t="str">
            <v>SAPIM LEADER 2,0 / 2,0 - NOIR</v>
          </cell>
        </row>
        <row r="17">
          <cell r="B17" t="str">
            <v>SAPIM  CX-RAY 2,0 / 2x2x0,9 - NOIR (STRAIGHT PULL)</v>
          </cell>
        </row>
        <row r="18">
          <cell r="B18" t="str">
            <v>SAPIM D-LIGHT 2,0 / 1,65 - NOIR (STRAIGHT PULL)</v>
          </cell>
        </row>
        <row r="20">
          <cell r="B20" t="str">
            <v>USA Titane 2,0 / 2,0 (Titane, Bleu, violet, rainbow, gold, vert)</v>
          </cell>
        </row>
      </sheetData>
      <sheetData sheetId="11">
        <row r="2">
          <cell r="B2" t="str">
            <v>SAPIM POLYAX DOUBLE SQUARE ALU</v>
          </cell>
        </row>
        <row r="4">
          <cell r="B4" t="str">
            <v>SAPIM POLYAX DOUBLE SQUARE LAITON - NOIR</v>
          </cell>
        </row>
      </sheetData>
      <sheetData sheetId="12">
        <row r="2">
          <cell r="B2" t="str">
            <v>x2 valves et bouchon alu + fond de jante ROUTE</v>
          </cell>
        </row>
        <row r="3">
          <cell r="B3" t="str">
            <v>x2 valves route NOTUBES + fond de jante ROUTE</v>
          </cell>
        </row>
        <row r="4">
          <cell r="B4" t="str">
            <v>x2 fond de jante ROUTE</v>
          </cell>
        </row>
        <row r="5">
          <cell r="B5" t="str">
            <v>x2 prolongateurs ROUTE</v>
          </cell>
        </row>
        <row r="7">
          <cell r="B7" t="str">
            <v>x2 valves et bouchon alu + fond de jante MTB</v>
          </cell>
        </row>
      </sheetData>
      <sheetData sheetId="13">
        <row r="2">
          <cell r="B2" t="str">
            <v>x2 Housse pour une roue 29" - 27.5"</v>
          </cell>
        </row>
        <row r="3">
          <cell r="B3" t="str">
            <v>x2 Housse pour une roue 26" - 700C</v>
          </cell>
        </row>
        <row r="4">
          <cell r="B4" t="str">
            <v>Housse double b'-cycle</v>
          </cell>
        </row>
        <row r="6">
          <cell r="B6" t="str">
            <v>Protection vinyle 0,08mm pour jantes MTB</v>
          </cell>
        </row>
        <row r="8">
          <cell r="B8" t="str">
            <v>Cassette Hope 10-40 (CRL Hope)</v>
          </cell>
        </row>
        <row r="9">
          <cell r="B9" t="str">
            <v>Cassette Hope 10-44 (CRL Hope)</v>
          </cell>
        </row>
        <row r="10">
          <cell r="B10" t="str">
            <v>Cassette Hope 10-48 (CRL Hope)</v>
          </cell>
        </row>
        <row r="12">
          <cell r="B12" t="str">
            <v>KIT RATCHET DT SWISS 18 crans</v>
          </cell>
        </row>
        <row r="13">
          <cell r="B13" t="str">
            <v>KIT RATCHET DT SWISS 36 crans</v>
          </cell>
        </row>
        <row r="14">
          <cell r="B14" t="str">
            <v>KIT RATCHET DT SWISS 54 crans</v>
          </cell>
        </row>
        <row r="16">
          <cell r="B16" t="str">
            <v>x2 Pneus HUTCHINSON FUSION 5 ALL SEASON Tubeless Ready 700-25C</v>
          </cell>
        </row>
        <row r="17">
          <cell r="B17" t="str">
            <v>x2 Pneus HUTCHINSON FUSION 5 PERFORMANCE Tubeless Ready 700-25C</v>
          </cell>
        </row>
        <row r="18">
          <cell r="B18" t="str">
            <v>x2 Pneus HUTCHINSON FUSION 5 GALACTIK Tubeless Ready 700-25C</v>
          </cell>
        </row>
        <row r="19">
          <cell r="B19" t="str">
            <v>x2 Pneus Schwalbe Pro One Evo 23-622 TL-Easy</v>
          </cell>
        </row>
        <row r="22">
          <cell r="B22" t="str">
            <v>x2 SERRAGE RAPIDE NOVATEC ROUTE</v>
          </cell>
        </row>
        <row r="23">
          <cell r="B23" t="str">
            <v>x2 SERRAGE RAPIDE HOPE ROUTE</v>
          </cell>
        </row>
        <row r="24">
          <cell r="B24" t="str">
            <v>x2 SERRAGE RAPIDE Carbone axe Titane b'-cycle</v>
          </cell>
        </row>
        <row r="25">
          <cell r="B25" t="str">
            <v>x2 SERRAGE RAPIDE DUKE ROUTE AXE TITANE</v>
          </cell>
        </row>
        <row r="26">
          <cell r="B26" t="str">
            <v>x2 SERRAGE RAPIDE TUNE DC 130 ROUTE AXE TITANE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V22"/>
  <sheetViews>
    <sheetView windowProtection="1" zoomScale="81" zoomScaleNormal="85" workbookViewId="0">
      <selection activeCell="C6" sqref="C6"/>
    </sheetView>
  </sheetViews>
  <sheetFormatPr baseColWidth="10" defaultRowHeight="14.4" x14ac:dyDescent="0.3"/>
  <cols>
    <col min="1" max="1" width="2.88671875" customWidth="1"/>
    <col min="2" max="2" width="11" customWidth="1"/>
    <col min="3" max="3" width="10.109375" style="1" customWidth="1"/>
    <col min="4" max="4" width="15.5546875" style="1" bestFit="1" customWidth="1"/>
    <col min="5" max="5" width="45" style="1" bestFit="1" customWidth="1"/>
    <col min="6" max="6" width="11.44140625" style="1" customWidth="1"/>
    <col min="7" max="7" width="14.44140625" style="1" customWidth="1"/>
    <col min="8" max="8" width="18.88671875" style="1" bestFit="1" customWidth="1"/>
    <col min="9" max="9" width="9.109375" style="1" hidden="1" customWidth="1"/>
    <col min="10" max="10" width="10.44140625" bestFit="1" customWidth="1"/>
    <col min="12" max="12" width="11.109375" customWidth="1"/>
    <col min="13" max="13" width="15.88671875" customWidth="1"/>
    <col min="14" max="14" width="10.88671875" customWidth="1"/>
    <col min="15" max="15" width="5.88671875" customWidth="1"/>
    <col min="16" max="16" width="15.88671875" customWidth="1"/>
    <col min="17" max="17" width="10.88671875" customWidth="1"/>
    <col min="18" max="18" width="5.88671875" customWidth="1"/>
    <col min="19" max="19" width="15.88671875" customWidth="1"/>
    <col min="20" max="20" width="10.88671875" customWidth="1"/>
  </cols>
  <sheetData>
    <row r="1" spans="2:22" ht="18.75" customHeight="1" x14ac:dyDescent="0.3">
      <c r="B1" s="204" t="s">
        <v>70</v>
      </c>
      <c r="C1" s="204"/>
      <c r="D1" s="204"/>
      <c r="E1" s="204"/>
      <c r="F1" s="204"/>
      <c r="G1" s="204"/>
      <c r="H1" s="204"/>
      <c r="I1" s="204"/>
      <c r="J1" s="204"/>
      <c r="K1" s="204"/>
      <c r="M1" s="65"/>
      <c r="N1" s="65"/>
      <c r="O1" s="65"/>
      <c r="P1" s="65"/>
      <c r="Q1" s="65"/>
      <c r="R1" s="65"/>
    </row>
    <row r="2" spans="2:22" ht="18.75" customHeight="1" thickBot="1" x14ac:dyDescent="0.35"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65"/>
      <c r="M2" s="153"/>
      <c r="N2" s="153"/>
      <c r="O2" s="153"/>
      <c r="P2" s="153"/>
      <c r="Q2" s="153"/>
      <c r="R2" s="153"/>
      <c r="S2" s="27"/>
      <c r="T2" s="27"/>
      <c r="U2" s="27"/>
      <c r="V2" s="27"/>
    </row>
    <row r="3" spans="2:22" ht="40.5" customHeight="1" x14ac:dyDescent="0.45">
      <c r="B3" s="205"/>
      <c r="C3" s="206"/>
      <c r="D3" s="206"/>
      <c r="E3" s="206"/>
      <c r="F3" s="206"/>
      <c r="G3" s="206"/>
      <c r="H3" s="206"/>
      <c r="I3" s="206"/>
      <c r="J3" s="206"/>
      <c r="K3" s="207"/>
      <c r="L3" s="148"/>
      <c r="M3" s="152"/>
      <c r="N3" s="152"/>
      <c r="O3" s="27"/>
      <c r="P3" s="152"/>
      <c r="Q3" s="152"/>
      <c r="R3" s="27"/>
      <c r="S3" s="152"/>
      <c r="T3" s="152"/>
      <c r="U3" s="27"/>
      <c r="V3" s="27"/>
    </row>
    <row r="4" spans="2:22" ht="14.85" customHeight="1" thickBot="1" x14ac:dyDescent="0.5">
      <c r="B4" s="42"/>
      <c r="C4" s="43"/>
      <c r="D4" s="43"/>
      <c r="E4" s="43"/>
      <c r="F4" s="43"/>
      <c r="G4" s="43"/>
      <c r="H4" s="43"/>
      <c r="I4" s="43"/>
      <c r="J4" s="44"/>
      <c r="K4" s="45"/>
      <c r="M4" s="154"/>
      <c r="N4" s="154"/>
      <c r="O4" s="27"/>
      <c r="P4" s="154"/>
      <c r="Q4" s="154"/>
      <c r="R4" s="27"/>
      <c r="S4" s="154"/>
      <c r="T4" s="154"/>
      <c r="U4" s="27"/>
      <c r="V4" s="27"/>
    </row>
    <row r="5" spans="2:22" ht="29.4" thickBot="1" x14ac:dyDescent="0.35">
      <c r="B5" s="42"/>
      <c r="C5" s="35" t="s">
        <v>23</v>
      </c>
      <c r="D5" s="15" t="s">
        <v>3</v>
      </c>
      <c r="E5" s="17" t="s">
        <v>2</v>
      </c>
      <c r="F5" s="61" t="s">
        <v>206</v>
      </c>
      <c r="G5" s="61" t="s">
        <v>38</v>
      </c>
      <c r="H5" s="61" t="s">
        <v>39</v>
      </c>
      <c r="I5" s="16" t="s">
        <v>21</v>
      </c>
      <c r="J5" s="10" t="s">
        <v>58</v>
      </c>
      <c r="K5" s="45"/>
      <c r="M5" s="152"/>
      <c r="N5" s="152"/>
      <c r="O5" s="27"/>
      <c r="P5" s="152"/>
      <c r="Q5" s="152"/>
      <c r="R5" s="27"/>
      <c r="S5" s="152"/>
      <c r="T5" s="152"/>
      <c r="U5" s="27"/>
      <c r="V5" s="27"/>
    </row>
    <row r="6" spans="2:22" ht="15" customHeight="1" x14ac:dyDescent="0.3">
      <c r="B6" s="42"/>
      <c r="C6" s="68">
        <v>28</v>
      </c>
      <c r="D6" s="69" t="s">
        <v>4</v>
      </c>
      <c r="E6" s="5" t="s">
        <v>124</v>
      </c>
      <c r="F6" s="5" t="s">
        <v>227</v>
      </c>
      <c r="G6" s="208"/>
      <c r="H6" s="208"/>
      <c r="I6" s="36">
        <f>SUMPRODUCT(--('Listing-Jantes MTB'!$C$2:$C$50=E6),--('Listing-Jantes MTB'!G$2:G$50))</f>
        <v>275</v>
      </c>
      <c r="J6" s="156">
        <f>SUMPRODUCT(--('Listing-Jantes MTB'!$C$2:$C$55=$E6),--('Listing-Jantes MTB'!F$2:F$55))</f>
        <v>500</v>
      </c>
      <c r="K6" s="45"/>
      <c r="M6" s="155"/>
      <c r="N6" s="152"/>
      <c r="O6" s="26"/>
      <c r="P6" s="26"/>
      <c r="Q6" s="26"/>
      <c r="R6" s="26"/>
      <c r="S6" s="26"/>
      <c r="T6" s="26"/>
      <c r="U6" s="27"/>
      <c r="V6" s="27"/>
    </row>
    <row r="7" spans="2:22" x14ac:dyDescent="0.3">
      <c r="B7" s="42"/>
      <c r="C7" s="104">
        <v>28</v>
      </c>
      <c r="D7" s="70" t="s">
        <v>5</v>
      </c>
      <c r="E7" s="66" t="s">
        <v>123</v>
      </c>
      <c r="F7" s="66" t="s">
        <v>227</v>
      </c>
      <c r="G7" s="209"/>
      <c r="H7" s="210"/>
      <c r="I7" s="37">
        <f>SUMPRODUCT(--('Listing-Jantes MTB'!$C$2:$C$50=E7),--('Listing-Jantes MTB'!G$2:G$50))</f>
        <v>275</v>
      </c>
      <c r="J7" s="54">
        <f>SUMPRODUCT(--('Listing-Jantes MTB'!$C$2:$C$55=$E7),--('Listing-Jantes MTB'!F$2:F$55))</f>
        <v>480</v>
      </c>
      <c r="K7" s="45"/>
      <c r="M7" s="155"/>
      <c r="N7" s="152"/>
      <c r="O7" s="26"/>
      <c r="P7" s="26"/>
      <c r="Q7" s="26"/>
      <c r="R7" s="26"/>
      <c r="S7" s="26"/>
      <c r="T7" s="26"/>
      <c r="U7" s="27"/>
      <c r="V7" s="27"/>
    </row>
    <row r="8" spans="2:22" x14ac:dyDescent="0.3">
      <c r="B8" s="42"/>
      <c r="C8" s="211"/>
      <c r="D8" s="70" t="s">
        <v>6</v>
      </c>
      <c r="E8" s="2" t="s">
        <v>184</v>
      </c>
      <c r="F8" s="62" t="s">
        <v>192</v>
      </c>
      <c r="G8" s="73" t="s">
        <v>158</v>
      </c>
      <c r="H8" s="209"/>
      <c r="I8" s="37">
        <f>SUMPRODUCT(--('Listing-Moyeux AV MTB'!$B$2:$B$89=$E8),--('Listing-Moyeux AV MTB'!D$2:D$89))</f>
        <v>205.9</v>
      </c>
      <c r="J8" s="40">
        <f>SUMPRODUCT(--('Listing-Moyeux AV MTB'!$B$2:$B$89=$E8),--('Listing-Moyeux AV MTB'!C$2:C$89))</f>
        <v>165</v>
      </c>
      <c r="K8" s="45"/>
      <c r="M8" s="155"/>
      <c r="N8" s="152"/>
      <c r="O8" s="26"/>
      <c r="P8" s="26"/>
      <c r="Q8" s="26"/>
      <c r="R8" s="26"/>
      <c r="S8" s="26"/>
      <c r="T8" s="26"/>
      <c r="U8" s="27"/>
      <c r="V8" s="27"/>
    </row>
    <row r="9" spans="2:22" x14ac:dyDescent="0.3">
      <c r="B9" s="42"/>
      <c r="C9" s="211"/>
      <c r="D9" s="70" t="s">
        <v>7</v>
      </c>
      <c r="E9" s="2" t="s">
        <v>187</v>
      </c>
      <c r="F9" s="62" t="s">
        <v>192</v>
      </c>
      <c r="G9" s="62" t="s">
        <v>159</v>
      </c>
      <c r="H9" s="62" t="s">
        <v>234</v>
      </c>
      <c r="I9" s="37">
        <f>SUMPRODUCT(--('Listing-Moyeux AR MTB'!$B$2:$B$64=$E9),--('Listing-Moyeux AR MTB'!D$2:D$64))</f>
        <v>397.3</v>
      </c>
      <c r="J9" s="40">
        <f>SUMPRODUCT(--('Listing-Moyeux AR MTB'!$B$2:$B$64=$E9),--('Listing-Moyeux AR MTB'!C$2:C$64))</f>
        <v>286</v>
      </c>
      <c r="K9" s="45"/>
      <c r="M9" s="155"/>
      <c r="N9" s="152"/>
      <c r="O9" s="27"/>
      <c r="P9" s="55"/>
      <c r="Q9" s="57"/>
      <c r="R9" s="58"/>
      <c r="S9" s="56"/>
      <c r="T9" s="27"/>
      <c r="U9" s="27"/>
      <c r="V9" s="27"/>
    </row>
    <row r="10" spans="2:22" x14ac:dyDescent="0.3">
      <c r="B10" s="42"/>
      <c r="C10" s="211"/>
      <c r="D10" s="70" t="s">
        <v>90</v>
      </c>
      <c r="E10" s="2" t="s">
        <v>93</v>
      </c>
      <c r="F10" s="163"/>
      <c r="G10" s="163"/>
      <c r="H10" s="191"/>
      <c r="I10" s="37">
        <f>(SUMPRODUCT(--('Listing-Rayons'!$B$2:$B$95=$E10),--('Listing-Rayons'!E$2:E$95))/64)*32</f>
        <v>73.75</v>
      </c>
      <c r="J10" s="40">
        <f>(SUMPRODUCT(--('Listing-Rayons'!$B$2:$B$96=$E10),--('Listing-Rayons'!D$2:D$96))/64)*(C6)*K10</f>
        <v>139.5625</v>
      </c>
      <c r="K10" s="98">
        <f>IF(ISERROR(SEARCH("29",E6,1)),1,1.1)</f>
        <v>1.1000000000000001</v>
      </c>
      <c r="M10" s="27"/>
      <c r="N10" s="27"/>
      <c r="O10" s="27"/>
      <c r="P10" s="55"/>
      <c r="Q10" s="57"/>
      <c r="R10" s="58"/>
      <c r="S10" s="56"/>
      <c r="T10" s="27"/>
      <c r="U10" s="27"/>
      <c r="V10" s="27"/>
    </row>
    <row r="11" spans="2:22" x14ac:dyDescent="0.3">
      <c r="B11" s="42"/>
      <c r="C11" s="211"/>
      <c r="D11" s="70" t="s">
        <v>91</v>
      </c>
      <c r="E11" s="2" t="s">
        <v>93</v>
      </c>
      <c r="F11" s="158"/>
      <c r="G11" s="158"/>
      <c r="H11" s="192"/>
      <c r="I11" s="37">
        <f>(SUMPRODUCT(--('Listing-Rayons'!$B$2:$B$95=$E11),--('Listing-Rayons'!E$2:E$95))/64)*32</f>
        <v>73.75</v>
      </c>
      <c r="J11" s="40">
        <f>(SUMPRODUCT(--('Listing-Rayons'!$B$2:$B$96=$E11),--('Listing-Rayons'!D$2:D$96))/64)*(C7)*K11</f>
        <v>126.875</v>
      </c>
      <c r="K11" s="98">
        <f>IF(ISERROR(SEARCH("29",E7,1)),1,1.1)</f>
        <v>1</v>
      </c>
      <c r="M11" s="56"/>
      <c r="N11" s="56"/>
      <c r="O11" s="56"/>
      <c r="P11" s="56"/>
      <c r="Q11" s="56"/>
      <c r="R11" s="56"/>
      <c r="S11" s="56"/>
      <c r="T11" s="27"/>
      <c r="U11" s="27"/>
      <c r="V11" s="27"/>
    </row>
    <row r="12" spans="2:22" x14ac:dyDescent="0.3">
      <c r="B12" s="42"/>
      <c r="C12" s="211"/>
      <c r="D12" s="70" t="s">
        <v>9</v>
      </c>
      <c r="E12" s="2" t="s">
        <v>216</v>
      </c>
      <c r="F12" s="62" t="s">
        <v>192</v>
      </c>
      <c r="G12" s="158"/>
      <c r="H12" s="192"/>
      <c r="I12" s="37">
        <f>SUMPRODUCT(--('Listing-TDR'!$B$2:$B$80=$E12),--('Listing-TDR'!D$2:D$80))</f>
        <v>26</v>
      </c>
      <c r="J12" s="40">
        <f>SUMPRODUCT(--('Listing-TDR'!$B$2:$B$80=$E12),--('Listing-TDR'!C$2:C$80))</f>
        <v>0.390625</v>
      </c>
      <c r="K12" s="45"/>
      <c r="M12" s="56"/>
      <c r="N12" s="56"/>
      <c r="O12" s="56"/>
      <c r="P12" s="56"/>
      <c r="Q12" s="56"/>
      <c r="R12" s="56"/>
      <c r="S12" s="56"/>
      <c r="T12" s="27"/>
      <c r="U12" s="27"/>
      <c r="V12" s="27"/>
    </row>
    <row r="13" spans="2:22" x14ac:dyDescent="0.3">
      <c r="B13" s="42"/>
      <c r="C13" s="211"/>
      <c r="D13" s="71" t="s">
        <v>10</v>
      </c>
      <c r="E13" s="2" t="s">
        <v>217</v>
      </c>
      <c r="F13" s="62" t="s">
        <v>192</v>
      </c>
      <c r="G13" s="158"/>
      <c r="H13" s="192"/>
      <c r="I13" s="37">
        <f>SUMPRODUCT(--('Listing-Kit tubeless'!$B$2:$B$93=$E13),--('Listing-Kit tubeless'!D$2:D$93))</f>
        <v>29</v>
      </c>
      <c r="J13" s="40">
        <f>SUMPRODUCT(--('Listing-Kit tubeless'!$B$2:$B$93=$E13),--('Listing-Kit tubeless'!C$2:C$93))</f>
        <v>32</v>
      </c>
      <c r="K13" s="45"/>
      <c r="M13" s="56"/>
      <c r="N13" s="56"/>
      <c r="O13" s="56"/>
      <c r="P13" s="56"/>
      <c r="Q13" s="56"/>
      <c r="R13" s="56"/>
      <c r="S13" s="56"/>
      <c r="T13" s="27"/>
      <c r="U13" s="27"/>
      <c r="V13" s="27"/>
    </row>
    <row r="14" spans="2:22" x14ac:dyDescent="0.3">
      <c r="B14" s="42"/>
      <c r="C14" s="211"/>
      <c r="D14" s="71" t="s">
        <v>56</v>
      </c>
      <c r="E14" s="67" t="s">
        <v>46</v>
      </c>
      <c r="F14" s="193"/>
      <c r="G14" s="158"/>
      <c r="H14" s="195"/>
      <c r="I14" s="72">
        <f>IF(E14="","0",30)</f>
        <v>30</v>
      </c>
      <c r="J14" s="40">
        <f>IF(E14="","0",(C6+C7)*0.3)</f>
        <v>16.8</v>
      </c>
      <c r="K14" s="45"/>
      <c r="M14" s="56"/>
      <c r="N14" s="56"/>
      <c r="O14" s="56"/>
      <c r="P14" s="56"/>
      <c r="Q14" s="56"/>
      <c r="R14" s="56"/>
      <c r="S14" s="56"/>
      <c r="T14" s="27"/>
      <c r="U14" s="27"/>
      <c r="V14" s="27"/>
    </row>
    <row r="15" spans="2:22" ht="15" thickBot="1" x14ac:dyDescent="0.35">
      <c r="B15" s="42"/>
      <c r="C15" s="212"/>
      <c r="D15" s="71" t="s">
        <v>57</v>
      </c>
      <c r="E15" s="2" t="s">
        <v>156</v>
      </c>
      <c r="F15" s="193"/>
      <c r="G15" s="158"/>
      <c r="H15" s="195"/>
      <c r="I15" s="37">
        <f>SUMPRODUCT(--('Listing-Options'!$B$2:$B$101=$E15),--('Listing-Options'!D$2:D$101))</f>
        <v>20</v>
      </c>
      <c r="J15" s="60">
        <f>SUMPRODUCT(--('Listing-Options'!$B$2:$B$101=$E15),--('Listing-Options'!C$2:C$101))</f>
        <v>10</v>
      </c>
      <c r="K15" s="45"/>
      <c r="M15" s="96"/>
      <c r="N15" s="26"/>
      <c r="O15" s="56"/>
      <c r="P15" s="56"/>
      <c r="Q15" s="56"/>
      <c r="R15" s="56"/>
      <c r="S15" s="56"/>
      <c r="T15" s="27"/>
      <c r="U15" s="27"/>
      <c r="V15" s="27"/>
    </row>
    <row r="16" spans="2:22" ht="14.7" thickBot="1" x14ac:dyDescent="0.5">
      <c r="B16" s="42"/>
      <c r="C16" s="44"/>
      <c r="D16" s="162" t="s">
        <v>98</v>
      </c>
      <c r="E16" s="6"/>
      <c r="F16" s="194"/>
      <c r="G16" s="159"/>
      <c r="H16" s="196"/>
      <c r="I16" s="38">
        <f>SUMPRODUCT(--('Listing-Options'!$B$2:$B$101=$E16),--('Listing-Options'!D$2:D$101))</f>
        <v>0</v>
      </c>
      <c r="J16" s="41">
        <f>SUMPRODUCT(--('Listing-Options'!$B$2:$B$101=$E16),--('Listing-Options'!C$2:C$101))</f>
        <v>0</v>
      </c>
      <c r="K16" s="45"/>
      <c r="M16" s="96"/>
      <c r="N16" s="56"/>
      <c r="O16" s="56"/>
      <c r="P16" s="56"/>
      <c r="Q16" s="56"/>
      <c r="R16" s="56"/>
      <c r="S16" s="56"/>
      <c r="T16" s="27"/>
      <c r="U16" s="27"/>
      <c r="V16" s="27"/>
    </row>
    <row r="17" spans="2:22" ht="15.75" customHeight="1" thickBot="1" x14ac:dyDescent="0.5">
      <c r="B17" s="42"/>
      <c r="C17" s="44"/>
      <c r="D17" s="199" t="s">
        <v>16</v>
      </c>
      <c r="E17" s="200"/>
      <c r="F17" s="183"/>
      <c r="G17" s="159"/>
      <c r="H17" s="157"/>
      <c r="I17" s="160">
        <v>75</v>
      </c>
      <c r="J17" s="161"/>
      <c r="K17" s="45"/>
      <c r="M17" s="56"/>
      <c r="N17" s="56"/>
      <c r="O17" s="56"/>
      <c r="P17" s="56"/>
      <c r="Q17" s="56"/>
      <c r="R17" s="56"/>
      <c r="S17" s="56"/>
      <c r="T17" s="27"/>
      <c r="U17" s="27"/>
      <c r="V17" s="27"/>
    </row>
    <row r="18" spans="2:22" ht="15.75" customHeight="1" x14ac:dyDescent="0.45">
      <c r="B18" s="42"/>
      <c r="C18" s="44"/>
      <c r="D18" s="44"/>
      <c r="E18" s="44"/>
      <c r="F18" s="44"/>
      <c r="G18" s="44"/>
      <c r="H18" s="44"/>
      <c r="I18" s="44"/>
      <c r="J18" s="44"/>
      <c r="K18" s="45"/>
      <c r="M18" s="96"/>
      <c r="N18" s="56"/>
      <c r="O18" s="55"/>
      <c r="P18" s="55"/>
      <c r="Q18" s="57"/>
      <c r="R18" s="56"/>
      <c r="S18" s="56"/>
      <c r="T18" s="27"/>
      <c r="U18" s="27"/>
      <c r="V18" s="27"/>
    </row>
    <row r="19" spans="2:22" ht="15.75" customHeight="1" thickBot="1" x14ac:dyDescent="0.35">
      <c r="B19" s="42"/>
      <c r="C19" s="43"/>
      <c r="D19" s="44"/>
      <c r="E19" s="44"/>
      <c r="F19" s="44"/>
      <c r="G19" s="44"/>
      <c r="H19" s="44"/>
      <c r="I19" s="44"/>
      <c r="J19" s="44"/>
      <c r="K19" s="45"/>
      <c r="M19" s="56"/>
      <c r="N19" s="56"/>
      <c r="O19" s="55"/>
      <c r="P19" s="55"/>
      <c r="Q19" s="57"/>
      <c r="R19" s="59"/>
      <c r="S19" s="56"/>
      <c r="T19" s="27"/>
      <c r="U19" s="27"/>
      <c r="V19" s="27"/>
    </row>
    <row r="20" spans="2:22" ht="25.5" customHeight="1" thickBot="1" x14ac:dyDescent="0.35">
      <c r="B20" s="42"/>
      <c r="C20" s="43"/>
      <c r="D20" s="201" t="s">
        <v>25</v>
      </c>
      <c r="E20" s="202"/>
      <c r="F20" s="202"/>
      <c r="G20" s="203"/>
      <c r="H20" s="97">
        <f>SUM(I6:I17)*(1-I19)</f>
        <v>1480.7</v>
      </c>
      <c r="J20" s="39" t="str">
        <f>ROUNDUP(SUM(J6:J16),0)&amp;" g"</f>
        <v>1757 g</v>
      </c>
      <c r="K20" s="45"/>
      <c r="M20" s="56"/>
      <c r="N20" s="56"/>
      <c r="O20" s="56"/>
      <c r="P20" s="56"/>
      <c r="Q20" s="56"/>
      <c r="R20" s="56"/>
      <c r="S20" s="56"/>
      <c r="T20" s="27"/>
      <c r="U20" s="27"/>
      <c r="V20" s="27"/>
    </row>
    <row r="21" spans="2:22" ht="15" thickBot="1" x14ac:dyDescent="0.35">
      <c r="B21" s="46"/>
      <c r="C21" s="49"/>
      <c r="D21" s="49"/>
      <c r="E21" s="49"/>
      <c r="F21" s="49"/>
      <c r="G21" s="49"/>
      <c r="H21" s="49"/>
      <c r="I21" s="49"/>
      <c r="J21" s="48"/>
      <c r="K21" s="47"/>
      <c r="M21" s="56"/>
      <c r="N21" s="56"/>
      <c r="O21" s="56"/>
      <c r="P21" s="56"/>
      <c r="Q21" s="56"/>
      <c r="R21" s="56"/>
      <c r="S21" s="56"/>
    </row>
    <row r="22" spans="2:22" ht="14.25" x14ac:dyDescent="0.45">
      <c r="D22" s="99"/>
      <c r="E22" s="99"/>
      <c r="F22" s="99"/>
      <c r="G22" s="99"/>
      <c r="H22" s="99"/>
      <c r="I22" s="99"/>
      <c r="J22" s="100"/>
      <c r="M22" s="56"/>
      <c r="N22" s="56"/>
      <c r="O22" s="56"/>
      <c r="P22" s="56"/>
      <c r="Q22" s="56"/>
      <c r="R22" s="56"/>
      <c r="S22" s="56"/>
    </row>
  </sheetData>
  <sheetProtection password="BDAC" sheet="1" objects="1" scenarios="1"/>
  <protectedRanges>
    <protectedRange sqref="H20 C6:E7 G6:J7 C8:G20 J8:J20 H8:I19" name="Plage1"/>
    <protectedRange sqref="F6:F7" name="Plage1_2"/>
  </protectedRanges>
  <mergeCells count="7">
    <mergeCell ref="D17:E17"/>
    <mergeCell ref="D20:G20"/>
    <mergeCell ref="B1:K2"/>
    <mergeCell ref="B3:K3"/>
    <mergeCell ref="G6:G7"/>
    <mergeCell ref="H6:H8"/>
    <mergeCell ref="C8:C15"/>
  </mergeCells>
  <dataValidations count="17">
    <dataValidation type="list" allowBlank="1" showInputMessage="1" showErrorMessage="1" sqref="E14">
      <formula1>",Montage Ligature"</formula1>
    </dataValidation>
    <dataValidation type="list" allowBlank="1" showInputMessage="1" showErrorMessage="1" sqref="C6:C7">
      <formula1>"28,32"</formula1>
    </dataValidation>
    <dataValidation type="list" allowBlank="1" showInputMessage="1" showErrorMessage="1" sqref="G8">
      <formula1>"15x100,15x110 boost,15x110 PS,20x110,9X100 QR"</formula1>
    </dataValidation>
    <dataValidation type="list" allowBlank="1" showInputMessage="1" showErrorMessage="1" sqref="H9">
      <formula1>"Shimano 9-10-11v, SRAM XD 11-12v"</formula1>
    </dataValidation>
    <dataValidation type="list" allowBlank="1" showInputMessage="1" showErrorMessage="1" sqref="G9">
      <formula1>"9x135 QR,10x135,12x135,12x142,12x148 boost,12x150,12x157"</formula1>
    </dataValidation>
    <dataValidation type="list" allowBlank="1" showInputMessage="1" showErrorMessage="1" sqref="P6">
      <formula1>Pré_Montage</formula1>
    </dataValidation>
    <dataValidation type="list" allowBlank="1" showInputMessage="1" showErrorMessage="1" sqref="P10 E15:E16">
      <formula1>Options</formula1>
    </dataValidation>
    <dataValidation type="list" allowBlank="1" showInputMessage="1" showErrorMessage="1" sqref="E12">
      <formula1>TDR</formula1>
    </dataValidation>
    <dataValidation type="list" allowBlank="1" showInputMessage="1" showErrorMessage="1" sqref="P9 E13">
      <formula1>Kit_tubeless</formula1>
    </dataValidation>
    <dataValidation type="list" allowBlank="1" showInputMessage="1" showErrorMessage="1" sqref="E6:E7">
      <formula1>jante_MTB</formula1>
    </dataValidation>
    <dataValidation type="list" allowBlank="1" showInputMessage="1" showErrorMessage="1" sqref="E8">
      <formula1>Moyeux_AV_MTB</formula1>
    </dataValidation>
    <dataValidation type="list" allowBlank="1" showInputMessage="1" showErrorMessage="1" sqref="E10:E11">
      <formula1>Rayon</formula1>
    </dataValidation>
    <dataValidation type="list" allowBlank="1" showInputMessage="1" showErrorMessage="1" sqref="E9">
      <formula1>Moyeux_AR_MTB</formula1>
    </dataValidation>
    <dataValidation type="list" allowBlank="1" showInputMessage="1" showErrorMessage="1" sqref="F8:F9">
      <formula1>IF(LEFT(E8,4)="CHRI",COUL_CHRIS_KING,IF(LEFT(E8,4)="INDU",COUL_I9,IF(LEFT(E8,4)="HOPE",COUL_HOPE,COUL_AUTRE)))</formula1>
    </dataValidation>
    <dataValidation type="list" allowBlank="1" showInputMessage="1" showErrorMessage="1" sqref="F13">
      <formula1>COUL_VALVES</formula1>
    </dataValidation>
    <dataValidation type="list" allowBlank="1" showInputMessage="1" showErrorMessage="1" sqref="F12">
      <formula1>COUL_ECROUS</formula1>
    </dataValidation>
    <dataValidation type="list" allowBlank="1" showInputMessage="1" showErrorMessage="1" sqref="F6:F7">
      <formula1>"UD,3K"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4"/>
  <sheetViews>
    <sheetView windowProtection="1" zoomScale="70" zoomScaleNormal="70" workbookViewId="0">
      <pane ySplit="1" topLeftCell="A2" activePane="bottomLeft" state="frozen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4" style="1" bestFit="1" customWidth="1"/>
    <col min="2" max="2" width="52.88671875" style="1" customWidth="1"/>
    <col min="3" max="3" width="13.88671875" style="1" bestFit="1" customWidth="1"/>
    <col min="4" max="4" width="16.109375" style="1" bestFit="1" customWidth="1"/>
    <col min="10" max="16384" width="11.44140625" style="1"/>
  </cols>
  <sheetData>
    <row r="1" spans="1:12" customFormat="1" ht="47.4" thickBot="1" x14ac:dyDescent="0.35">
      <c r="A1" s="28" t="s">
        <v>3</v>
      </c>
      <c r="B1" s="29" t="s">
        <v>13</v>
      </c>
      <c r="C1" s="29" t="s">
        <v>14</v>
      </c>
      <c r="D1" s="29" t="s">
        <v>54</v>
      </c>
      <c r="J1" s="1"/>
      <c r="K1" s="1"/>
      <c r="L1" s="1"/>
    </row>
    <row r="2" spans="1:12" x14ac:dyDescent="0.3">
      <c r="A2" s="7" t="s">
        <v>9</v>
      </c>
      <c r="B2" s="66" t="s">
        <v>216</v>
      </c>
      <c r="C2" s="189">
        <v>0.390625</v>
      </c>
      <c r="D2" s="11">
        <v>26</v>
      </c>
      <c r="L2" s="8"/>
    </row>
    <row r="3" spans="1:12" ht="14.25" x14ac:dyDescent="0.45">
      <c r="A3" s="7"/>
      <c r="B3" s="66"/>
      <c r="C3" s="189"/>
      <c r="D3" s="11"/>
      <c r="L3" s="8"/>
    </row>
    <row r="4" spans="1:12" x14ac:dyDescent="0.3">
      <c r="A4" s="7" t="s">
        <v>9</v>
      </c>
      <c r="B4" s="66" t="s">
        <v>215</v>
      </c>
      <c r="C4" s="189">
        <v>1.234375</v>
      </c>
      <c r="D4" s="11">
        <v>13</v>
      </c>
      <c r="L4" s="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F7"/>
  <sheetViews>
    <sheetView windowProtection="1" zoomScale="70" zoomScaleNormal="70" workbookViewId="0">
      <pane ySplit="1" topLeftCell="A2" activePane="bottomLeft" state="frozen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3.44140625" style="1" customWidth="1"/>
    <col min="2" max="2" width="50" style="1" bestFit="1" customWidth="1"/>
    <col min="3" max="3" width="13.44140625" style="1" bestFit="1" customWidth="1"/>
    <col min="4" max="4" width="15.44140625" style="1" bestFit="1" customWidth="1"/>
    <col min="5" max="16384" width="11.44140625" style="1"/>
  </cols>
  <sheetData>
    <row r="1" spans="1:6" customFormat="1" ht="47.4" thickBot="1" x14ac:dyDescent="0.35">
      <c r="A1" s="28" t="s">
        <v>3</v>
      </c>
      <c r="B1" s="29" t="s">
        <v>13</v>
      </c>
      <c r="C1" s="29" t="s">
        <v>14</v>
      </c>
      <c r="D1" s="20" t="s">
        <v>54</v>
      </c>
      <c r="E1" s="1"/>
      <c r="F1" s="1"/>
    </row>
    <row r="2" spans="1:6" ht="14.25" x14ac:dyDescent="0.45">
      <c r="A2" s="4" t="s">
        <v>10</v>
      </c>
      <c r="B2" s="5" t="s">
        <v>99</v>
      </c>
      <c r="C2" s="5">
        <v>32</v>
      </c>
      <c r="D2" s="13">
        <v>59</v>
      </c>
    </row>
    <row r="3" spans="1:6" s="18" customFormat="1" ht="14.25" x14ac:dyDescent="0.45">
      <c r="A3" s="7" t="s">
        <v>10</v>
      </c>
      <c r="B3" s="66" t="s">
        <v>100</v>
      </c>
      <c r="C3" s="66">
        <v>44</v>
      </c>
      <c r="D3" s="11">
        <v>29</v>
      </c>
      <c r="E3" s="1"/>
      <c r="F3" s="1"/>
    </row>
    <row r="4" spans="1:6" s="18" customFormat="1" ht="14.25" x14ac:dyDescent="0.45">
      <c r="A4" s="7" t="s">
        <v>10</v>
      </c>
      <c r="B4" s="66" t="s">
        <v>101</v>
      </c>
      <c r="C4" s="66">
        <v>10</v>
      </c>
      <c r="D4" s="11">
        <v>12</v>
      </c>
      <c r="E4" s="1"/>
      <c r="F4" s="1"/>
    </row>
    <row r="5" spans="1:6" ht="14.25" x14ac:dyDescent="0.45">
      <c r="A5" s="7" t="s">
        <v>10</v>
      </c>
      <c r="B5" s="66" t="s">
        <v>155</v>
      </c>
      <c r="C5" s="66">
        <v>4</v>
      </c>
      <c r="D5" s="11">
        <v>24</v>
      </c>
    </row>
    <row r="6" spans="1:6" ht="14.7" thickBot="1" x14ac:dyDescent="0.5">
      <c r="A6" s="22"/>
      <c r="B6" s="23"/>
      <c r="C6" s="23"/>
      <c r="D6" s="30">
        <v>0</v>
      </c>
    </row>
    <row r="7" spans="1:6" ht="14.7" thickTop="1" x14ac:dyDescent="0.45">
      <c r="A7" s="7" t="s">
        <v>10</v>
      </c>
      <c r="B7" s="66" t="s">
        <v>217</v>
      </c>
      <c r="C7" s="66">
        <v>32</v>
      </c>
      <c r="D7" s="11">
        <v>29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26"/>
  <sheetViews>
    <sheetView windowProtection="1" zoomScale="70" zoomScaleNormal="70" workbookViewId="0">
      <pane ySplit="1" topLeftCell="A2" activePane="bottomLeft" state="frozen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8" style="1" customWidth="1"/>
    <col min="2" max="2" width="75.44140625" style="1" bestFit="1" customWidth="1"/>
    <col min="3" max="3" width="11.109375" style="1" customWidth="1"/>
    <col min="4" max="4" width="13.88671875" style="1" customWidth="1"/>
    <col min="10" max="16384" width="11.44140625" style="1"/>
  </cols>
  <sheetData>
    <row r="1" spans="1:12" customFormat="1" ht="47.4" thickBot="1" x14ac:dyDescent="0.35">
      <c r="A1" s="28" t="s">
        <v>3</v>
      </c>
      <c r="B1" s="29" t="s">
        <v>13</v>
      </c>
      <c r="C1" s="29" t="s">
        <v>14</v>
      </c>
      <c r="D1" s="20" t="s">
        <v>54</v>
      </c>
      <c r="J1" s="1"/>
      <c r="K1" s="1"/>
      <c r="L1" s="1"/>
    </row>
    <row r="2" spans="1:12" s="18" customFormat="1" ht="14.25" x14ac:dyDescent="0.45">
      <c r="A2" s="3" t="s">
        <v>17</v>
      </c>
      <c r="B2" s="2" t="s">
        <v>116</v>
      </c>
      <c r="C2" s="2"/>
      <c r="D2" s="14">
        <v>60</v>
      </c>
      <c r="E2"/>
      <c r="F2"/>
      <c r="G2"/>
      <c r="H2"/>
      <c r="I2"/>
      <c r="J2" s="1"/>
      <c r="K2" s="1"/>
      <c r="L2" s="1"/>
    </row>
    <row r="3" spans="1:12" s="18" customFormat="1" ht="14.25" x14ac:dyDescent="0.45">
      <c r="A3" s="67" t="s">
        <v>17</v>
      </c>
      <c r="B3" s="67" t="s">
        <v>117</v>
      </c>
      <c r="C3" s="67"/>
      <c r="D3" s="14">
        <v>60</v>
      </c>
      <c r="E3"/>
      <c r="F3"/>
      <c r="G3"/>
      <c r="H3"/>
      <c r="I3"/>
      <c r="J3" s="1"/>
      <c r="K3" s="1"/>
      <c r="L3" s="1"/>
    </row>
    <row r="4" spans="1:12" s="18" customFormat="1" ht="14.7" thickBot="1" x14ac:dyDescent="0.5">
      <c r="A4" s="6" t="s">
        <v>17</v>
      </c>
      <c r="B4" s="6" t="s">
        <v>118</v>
      </c>
      <c r="C4" s="6"/>
      <c r="D4" s="94">
        <v>60</v>
      </c>
      <c r="E4"/>
      <c r="F4"/>
      <c r="G4"/>
      <c r="H4"/>
      <c r="I4"/>
      <c r="J4" s="1"/>
      <c r="K4" s="1"/>
      <c r="L4" s="1"/>
    </row>
    <row r="5" spans="1:12" s="18" customFormat="1" ht="14.25" x14ac:dyDescent="0.45">
      <c r="A5" s="66"/>
      <c r="B5" s="66"/>
      <c r="C5" s="66"/>
      <c r="D5" s="150"/>
      <c r="E5"/>
      <c r="F5"/>
      <c r="G5"/>
      <c r="H5"/>
      <c r="I5"/>
      <c r="J5" s="1"/>
      <c r="K5" s="1"/>
      <c r="L5" s="1"/>
    </row>
    <row r="6" spans="1:12" ht="14.7" thickBot="1" x14ac:dyDescent="0.5">
      <c r="A6" s="6" t="s">
        <v>17</v>
      </c>
      <c r="B6" s="6" t="s">
        <v>156</v>
      </c>
      <c r="C6" s="6">
        <v>10</v>
      </c>
      <c r="D6" s="94">
        <v>20</v>
      </c>
    </row>
    <row r="7" spans="1:12" ht="14.7" thickBot="1" x14ac:dyDescent="0.5">
      <c r="A7" s="66"/>
      <c r="B7" s="66"/>
      <c r="C7" s="66"/>
      <c r="D7" s="150"/>
    </row>
    <row r="8" spans="1:12" ht="14.25" x14ac:dyDescent="0.45">
      <c r="A8" s="4" t="s">
        <v>17</v>
      </c>
      <c r="B8" s="5" t="s">
        <v>18</v>
      </c>
      <c r="C8" s="5">
        <v>267</v>
      </c>
      <c r="D8" s="13">
        <v>243</v>
      </c>
    </row>
    <row r="9" spans="1:12" ht="14.25" x14ac:dyDescent="0.45">
      <c r="A9" s="3" t="s">
        <v>17</v>
      </c>
      <c r="B9" s="2" t="s">
        <v>19</v>
      </c>
      <c r="C9" s="2">
        <v>276</v>
      </c>
      <c r="D9" s="12">
        <v>243</v>
      </c>
    </row>
    <row r="10" spans="1:12" ht="14.7" thickBot="1" x14ac:dyDescent="0.5">
      <c r="A10" s="6" t="s">
        <v>17</v>
      </c>
      <c r="B10" s="6" t="s">
        <v>47</v>
      </c>
      <c r="C10" s="6">
        <v>296</v>
      </c>
      <c r="D10" s="94">
        <v>243</v>
      </c>
    </row>
    <row r="11" spans="1:12" ht="14.25" x14ac:dyDescent="0.45">
      <c r="A11" s="4"/>
      <c r="B11" s="5"/>
      <c r="C11" s="5"/>
      <c r="D11" s="13"/>
    </row>
    <row r="12" spans="1:12" ht="14.25" x14ac:dyDescent="0.45">
      <c r="A12" s="3" t="s">
        <v>17</v>
      </c>
      <c r="B12" s="2" t="s">
        <v>67</v>
      </c>
      <c r="C12" s="2">
        <v>24</v>
      </c>
      <c r="D12" s="12">
        <v>25.2</v>
      </c>
    </row>
    <row r="13" spans="1:12" ht="14.25" x14ac:dyDescent="0.45">
      <c r="A13" s="3" t="s">
        <v>17</v>
      </c>
      <c r="B13" s="2" t="s">
        <v>68</v>
      </c>
      <c r="C13" s="2">
        <v>14</v>
      </c>
      <c r="D13" s="12">
        <v>67.199999999999989</v>
      </c>
    </row>
    <row r="14" spans="1:12" ht="14.7" thickBot="1" x14ac:dyDescent="0.5">
      <c r="A14" s="6" t="s">
        <v>17</v>
      </c>
      <c r="B14" s="6" t="s">
        <v>69</v>
      </c>
      <c r="C14" s="2">
        <v>14</v>
      </c>
      <c r="D14" s="12">
        <v>79.8</v>
      </c>
    </row>
    <row r="15" spans="1:12" ht="14.25" x14ac:dyDescent="0.45">
      <c r="A15" s="4"/>
      <c r="B15" s="5"/>
      <c r="C15" s="5"/>
      <c r="D15" s="13"/>
    </row>
    <row r="16" spans="1:12" ht="14.25" x14ac:dyDescent="0.45">
      <c r="A16" s="151" t="s">
        <v>17</v>
      </c>
      <c r="B16" s="67" t="s">
        <v>178</v>
      </c>
      <c r="C16" s="67">
        <v>520</v>
      </c>
      <c r="D16" s="14">
        <v>100</v>
      </c>
    </row>
    <row r="17" spans="1:4" ht="14.25" x14ac:dyDescent="0.45">
      <c r="A17" s="151" t="s">
        <v>17</v>
      </c>
      <c r="B17" s="67" t="s">
        <v>179</v>
      </c>
      <c r="C17" s="67">
        <v>510</v>
      </c>
      <c r="D17" s="14">
        <v>100</v>
      </c>
    </row>
    <row r="18" spans="1:4" ht="14.25" x14ac:dyDescent="0.45">
      <c r="A18" s="151" t="s">
        <v>17</v>
      </c>
      <c r="B18" s="67" t="s">
        <v>180</v>
      </c>
      <c r="C18" s="67">
        <v>480</v>
      </c>
      <c r="D18" s="14">
        <v>100</v>
      </c>
    </row>
    <row r="19" spans="1:4" ht="14.25" x14ac:dyDescent="0.45">
      <c r="A19" s="151" t="s">
        <v>17</v>
      </c>
      <c r="B19" s="190" t="s">
        <v>224</v>
      </c>
      <c r="C19" s="67">
        <v>480</v>
      </c>
      <c r="D19" s="14">
        <v>100</v>
      </c>
    </row>
    <row r="20" spans="1:4" ht="14.7" thickBot="1" x14ac:dyDescent="0.5">
      <c r="A20" s="6"/>
      <c r="B20" s="6"/>
      <c r="C20" s="6"/>
      <c r="D20" s="94"/>
    </row>
    <row r="21" spans="1:4" ht="14.25" x14ac:dyDescent="0.45">
      <c r="A21" s="105"/>
      <c r="B21" s="106"/>
      <c r="C21" s="5"/>
      <c r="D21" s="11"/>
    </row>
    <row r="22" spans="1:4" ht="14.25" x14ac:dyDescent="0.45">
      <c r="A22" s="2" t="s">
        <v>17</v>
      </c>
      <c r="B22" s="2" t="s">
        <v>225</v>
      </c>
      <c r="C22" s="66">
        <v>119</v>
      </c>
      <c r="D22" s="12">
        <v>0</v>
      </c>
    </row>
    <row r="23" spans="1:4" ht="14.25" x14ac:dyDescent="0.45">
      <c r="A23" s="2" t="s">
        <v>17</v>
      </c>
      <c r="B23" s="2" t="s">
        <v>226</v>
      </c>
      <c r="C23" s="66">
        <v>120</v>
      </c>
      <c r="D23" s="12">
        <v>44.55</v>
      </c>
    </row>
    <row r="24" spans="1:4" ht="14.25" x14ac:dyDescent="0.45">
      <c r="A24" s="2" t="s">
        <v>17</v>
      </c>
      <c r="B24" s="2" t="s">
        <v>119</v>
      </c>
      <c r="C24" s="66">
        <v>49</v>
      </c>
      <c r="D24" s="12">
        <v>51</v>
      </c>
    </row>
    <row r="25" spans="1:4" ht="14.25" x14ac:dyDescent="0.45">
      <c r="A25" s="66" t="s">
        <v>17</v>
      </c>
      <c r="B25" s="66" t="s">
        <v>97</v>
      </c>
      <c r="C25" s="66">
        <v>45</v>
      </c>
      <c r="D25" s="11">
        <v>40.32</v>
      </c>
    </row>
    <row r="26" spans="1:4" ht="14.7" thickBot="1" x14ac:dyDescent="0.5">
      <c r="A26" s="107" t="s">
        <v>17</v>
      </c>
      <c r="B26" s="107" t="s">
        <v>157</v>
      </c>
      <c r="C26" s="107">
        <v>45</v>
      </c>
      <c r="D26" s="11">
        <v>106.39999999999999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indowProtection="1" workbookViewId="0">
      <selection activeCell="I2" sqref="I2:I28"/>
    </sheetView>
  </sheetViews>
  <sheetFormatPr baseColWidth="10" defaultRowHeight="14.4" x14ac:dyDescent="0.3"/>
  <cols>
    <col min="1" max="1" width="24" customWidth="1"/>
    <col min="2" max="2" width="15.88671875" customWidth="1"/>
    <col min="5" max="5" width="13.88671875" customWidth="1"/>
    <col min="6" max="6" width="15.77734375" customWidth="1"/>
  </cols>
  <sheetData>
    <row r="1" spans="1:6" ht="46.5" x14ac:dyDescent="0.45">
      <c r="A1" s="185" t="s">
        <v>186</v>
      </c>
      <c r="B1" s="185" t="s">
        <v>189</v>
      </c>
      <c r="C1" s="185" t="s">
        <v>190</v>
      </c>
      <c r="D1" s="185" t="s">
        <v>218</v>
      </c>
      <c r="E1" s="185" t="s">
        <v>219</v>
      </c>
      <c r="F1" s="185" t="s">
        <v>220</v>
      </c>
    </row>
    <row r="2" spans="1:6" ht="14.25" x14ac:dyDescent="0.45">
      <c r="A2" s="186" t="s">
        <v>191</v>
      </c>
      <c r="B2" s="1" t="s">
        <v>191</v>
      </c>
      <c r="C2" t="s">
        <v>192</v>
      </c>
      <c r="D2" s="1" t="s">
        <v>102</v>
      </c>
      <c r="E2" s="1" t="s">
        <v>191</v>
      </c>
      <c r="F2" s="1" t="s">
        <v>191</v>
      </c>
    </row>
    <row r="3" spans="1:6" ht="14.25" x14ac:dyDescent="0.45">
      <c r="A3" s="186" t="s">
        <v>193</v>
      </c>
      <c r="B3" s="1" t="s">
        <v>194</v>
      </c>
      <c r="C3" t="s">
        <v>193</v>
      </c>
      <c r="E3" s="1" t="s">
        <v>192</v>
      </c>
      <c r="F3" s="1" t="s">
        <v>192</v>
      </c>
    </row>
    <row r="4" spans="1:6" ht="14.25" x14ac:dyDescent="0.45">
      <c r="A4" s="186" t="s">
        <v>195</v>
      </c>
      <c r="B4" s="1" t="s">
        <v>196</v>
      </c>
      <c r="C4" t="s">
        <v>196</v>
      </c>
      <c r="E4" s="1" t="s">
        <v>200</v>
      </c>
      <c r="F4" s="1" t="s">
        <v>200</v>
      </c>
    </row>
    <row r="5" spans="1:6" ht="14.25" x14ac:dyDescent="0.45">
      <c r="A5" s="186" t="s">
        <v>192</v>
      </c>
      <c r="B5" s="1" t="s">
        <v>197</v>
      </c>
      <c r="C5" t="s">
        <v>198</v>
      </c>
      <c r="E5" s="1" t="s">
        <v>193</v>
      </c>
      <c r="F5" s="1" t="s">
        <v>193</v>
      </c>
    </row>
    <row r="6" spans="1:6" ht="14.25" x14ac:dyDescent="0.45">
      <c r="A6" s="186" t="s">
        <v>199</v>
      </c>
      <c r="B6" s="1" t="s">
        <v>198</v>
      </c>
      <c r="C6" t="s">
        <v>200</v>
      </c>
      <c r="E6" s="1" t="s">
        <v>196</v>
      </c>
      <c r="F6" s="1" t="s">
        <v>196</v>
      </c>
    </row>
    <row r="7" spans="1:6" ht="14.25" x14ac:dyDescent="0.45">
      <c r="A7" s="186" t="s">
        <v>201</v>
      </c>
      <c r="B7" s="1" t="s">
        <v>200</v>
      </c>
      <c r="C7" t="s">
        <v>191</v>
      </c>
      <c r="E7" s="1" t="s">
        <v>221</v>
      </c>
      <c r="F7" s="1" t="s">
        <v>221</v>
      </c>
    </row>
    <row r="8" spans="1:6" ht="14.25" x14ac:dyDescent="0.45">
      <c r="A8" s="186" t="s">
        <v>202</v>
      </c>
      <c r="B8" s="1" t="s">
        <v>193</v>
      </c>
      <c r="E8" s="1" t="s">
        <v>222</v>
      </c>
      <c r="F8" s="1" t="s">
        <v>223</v>
      </c>
    </row>
    <row r="9" spans="1:6" ht="14.25" x14ac:dyDescent="0.45">
      <c r="A9" s="186" t="s">
        <v>200</v>
      </c>
      <c r="B9" s="1" t="s">
        <v>203</v>
      </c>
      <c r="E9" s="1" t="s">
        <v>198</v>
      </c>
      <c r="F9" s="1" t="s">
        <v>198</v>
      </c>
    </row>
    <row r="10" spans="1:6" ht="14.25" x14ac:dyDescent="0.45">
      <c r="A10" s="186" t="s">
        <v>204</v>
      </c>
      <c r="B10" s="1" t="s">
        <v>192</v>
      </c>
      <c r="F10" s="1" t="s">
        <v>197</v>
      </c>
    </row>
    <row r="11" spans="1:6" ht="14.25" x14ac:dyDescent="0.45">
      <c r="A11" s="187"/>
      <c r="B11" s="1" t="s">
        <v>205</v>
      </c>
    </row>
    <row r="12" spans="1:6" ht="14.25" x14ac:dyDescent="0.45">
      <c r="A12" s="187"/>
      <c r="B12" s="1" t="s">
        <v>198</v>
      </c>
    </row>
    <row r="16" spans="1:6" ht="14.25" x14ac:dyDescent="0.45">
      <c r="A16" s="1"/>
    </row>
    <row r="17" spans="1:2" ht="14.25" x14ac:dyDescent="0.45">
      <c r="A17" s="18"/>
    </row>
    <row r="19" spans="1:2" ht="14.25" x14ac:dyDescent="0.45">
      <c r="A19" s="1"/>
    </row>
    <row r="23" spans="1:2" ht="14.25" x14ac:dyDescent="0.45">
      <c r="A23" s="18"/>
      <c r="B23" s="18"/>
    </row>
    <row r="28" spans="1:2" ht="14.25" x14ac:dyDescent="0.45">
      <c r="A28" s="1"/>
    </row>
    <row r="29" spans="1:2" ht="14.25" x14ac:dyDescent="0.45">
      <c r="A29" s="1"/>
    </row>
    <row r="31" spans="1:2" ht="14.25" x14ac:dyDescent="0.45">
      <c r="A31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1:S22"/>
  <sheetViews>
    <sheetView windowProtection="1" tabSelected="1" zoomScale="73" zoomScaleNormal="85" workbookViewId="0">
      <selection activeCell="P6" sqref="P6"/>
    </sheetView>
  </sheetViews>
  <sheetFormatPr baseColWidth="10" defaultRowHeight="14.4" x14ac:dyDescent="0.3"/>
  <cols>
    <col min="1" max="1" width="3.44140625" customWidth="1"/>
    <col min="2" max="2" width="11" customWidth="1"/>
    <col min="3" max="3" width="10.109375" style="1" customWidth="1"/>
    <col min="4" max="4" width="15.5546875" style="1" bestFit="1" customWidth="1"/>
    <col min="5" max="5" width="58.109375" style="1" bestFit="1" customWidth="1"/>
    <col min="6" max="6" width="14.77734375" style="1" customWidth="1"/>
    <col min="7" max="7" width="14.44140625" style="1" customWidth="1"/>
    <col min="8" max="8" width="18.88671875" style="1" bestFit="1" customWidth="1"/>
    <col min="9" max="9" width="9.109375" style="1" hidden="1" customWidth="1"/>
    <col min="10" max="10" width="10.44140625" bestFit="1" customWidth="1"/>
    <col min="12" max="15" width="11.109375" customWidth="1"/>
    <col min="16" max="16" width="46.5546875" bestFit="1" customWidth="1"/>
    <col min="17" max="17" width="6.88671875" bestFit="1" customWidth="1"/>
    <col min="18" max="18" width="12.88671875" bestFit="1" customWidth="1"/>
  </cols>
  <sheetData>
    <row r="1" spans="2:19" ht="14.25" customHeight="1" x14ac:dyDescent="0.3">
      <c r="B1" s="204" t="s">
        <v>71</v>
      </c>
      <c r="C1" s="204"/>
      <c r="D1" s="204"/>
      <c r="E1" s="204"/>
      <c r="F1" s="204"/>
      <c r="G1" s="204"/>
      <c r="H1" s="204"/>
      <c r="I1" s="204"/>
      <c r="J1" s="204"/>
      <c r="K1" s="204"/>
      <c r="M1" s="56"/>
      <c r="N1" s="56"/>
      <c r="O1" s="56"/>
      <c r="P1" s="56"/>
      <c r="Q1" s="56"/>
      <c r="R1" s="56"/>
      <c r="S1" s="56"/>
    </row>
    <row r="2" spans="2:19" ht="29.4" thickBot="1" x14ac:dyDescent="0.35"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65"/>
    </row>
    <row r="3" spans="2:19" ht="25.8" x14ac:dyDescent="0.3">
      <c r="B3" s="205" t="s">
        <v>26</v>
      </c>
      <c r="C3" s="206"/>
      <c r="D3" s="206"/>
      <c r="E3" s="206"/>
      <c r="F3" s="206"/>
      <c r="G3" s="206"/>
      <c r="H3" s="206"/>
      <c r="I3" s="206"/>
      <c r="J3" s="206"/>
      <c r="K3" s="207"/>
      <c r="L3" s="148"/>
      <c r="M3" s="149"/>
      <c r="N3" s="149"/>
      <c r="O3" s="149"/>
    </row>
    <row r="4" spans="2:19" ht="14.25" x14ac:dyDescent="0.45">
      <c r="B4" s="42"/>
      <c r="C4" s="43"/>
      <c r="D4" s="43"/>
      <c r="E4" s="43"/>
      <c r="F4" s="43"/>
      <c r="G4" s="43"/>
      <c r="H4" s="43"/>
      <c r="I4" s="43"/>
      <c r="J4" s="44"/>
      <c r="K4" s="45"/>
    </row>
    <row r="5" spans="2:19" ht="14.85" customHeight="1" thickBot="1" x14ac:dyDescent="0.5">
      <c r="B5" s="42"/>
      <c r="C5" s="43"/>
      <c r="D5" s="43"/>
      <c r="E5" s="43"/>
      <c r="F5" s="43"/>
      <c r="G5" s="43"/>
      <c r="H5" s="43"/>
      <c r="I5" s="43"/>
      <c r="J5" s="44"/>
      <c r="K5" s="45"/>
    </row>
    <row r="6" spans="2:19" ht="29.4" thickBot="1" x14ac:dyDescent="0.35">
      <c r="B6" s="42"/>
      <c r="C6" s="35" t="s">
        <v>23</v>
      </c>
      <c r="D6" s="15" t="s">
        <v>3</v>
      </c>
      <c r="E6" s="17" t="s">
        <v>2</v>
      </c>
      <c r="F6" s="61" t="s">
        <v>206</v>
      </c>
      <c r="G6" s="61" t="s">
        <v>38</v>
      </c>
      <c r="H6" s="61" t="s">
        <v>39</v>
      </c>
      <c r="I6" s="16" t="s">
        <v>21</v>
      </c>
      <c r="J6" s="10" t="s">
        <v>58</v>
      </c>
      <c r="K6" s="45"/>
    </row>
    <row r="7" spans="2:19" x14ac:dyDescent="0.3">
      <c r="B7" s="42"/>
      <c r="C7" s="68">
        <v>20</v>
      </c>
      <c r="D7" s="69" t="s">
        <v>4</v>
      </c>
      <c r="E7" s="5" t="s">
        <v>142</v>
      </c>
      <c r="F7" s="5" t="s">
        <v>227</v>
      </c>
      <c r="G7" s="208"/>
      <c r="H7" s="208"/>
      <c r="I7" s="36">
        <f>SUMPRODUCT(--('Listing-Jantes ROAD'!$C$2:$C$66=E7),--('Listing-Jantes ROAD'!G$2:G$66))</f>
        <v>350</v>
      </c>
      <c r="J7" s="156">
        <f>SUMPRODUCT(--('Listing-Jantes ROAD'!$C$2:$C$71=$E7),--('Listing-Jantes ROAD'!F$2:F$71))</f>
        <v>470</v>
      </c>
      <c r="K7" s="45"/>
    </row>
    <row r="8" spans="2:19" x14ac:dyDescent="0.3">
      <c r="B8" s="42"/>
      <c r="C8" s="104">
        <v>24</v>
      </c>
      <c r="D8" s="70" t="s">
        <v>5</v>
      </c>
      <c r="E8" s="66" t="s">
        <v>142</v>
      </c>
      <c r="F8" s="66" t="s">
        <v>227</v>
      </c>
      <c r="G8" s="209"/>
      <c r="H8" s="210"/>
      <c r="I8" s="37">
        <f>SUMPRODUCT(--('Listing-Jantes ROAD'!$C$2:$C$66=E8),--('Listing-Jantes ROAD'!G$2:G$66))</f>
        <v>350</v>
      </c>
      <c r="J8" s="54">
        <f>SUMPRODUCT(--('Listing-Jantes ROAD'!$C$2:$C$71=$E8),--('Listing-Jantes ROAD'!F$2:F$71))</f>
        <v>470</v>
      </c>
      <c r="K8" s="45"/>
    </row>
    <row r="9" spans="2:19" x14ac:dyDescent="0.3">
      <c r="B9" s="42"/>
      <c r="C9" s="217"/>
      <c r="D9" s="70" t="s">
        <v>6</v>
      </c>
      <c r="E9" s="2" t="s">
        <v>210</v>
      </c>
      <c r="F9" s="62" t="s">
        <v>192</v>
      </c>
      <c r="G9" s="2" t="s">
        <v>88</v>
      </c>
      <c r="H9" s="209"/>
      <c r="I9" s="37">
        <f>SUMPRODUCT(--('Listing-Moyeux AV ROAD'!$B$2:$B$74=$E9),--('Listing-Moyeux AV ROAD'!D$2:D$74))</f>
        <v>194.29999999999998</v>
      </c>
      <c r="J9" s="40">
        <f>SUMPRODUCT(--('Listing-Moyeux AV ROAD'!$B$2:$B$74=$E9),--('Listing-Moyeux AV ROAD'!C$2:C$74))</f>
        <v>96</v>
      </c>
      <c r="K9" s="45"/>
    </row>
    <row r="10" spans="2:19" x14ac:dyDescent="0.3">
      <c r="B10" s="42"/>
      <c r="C10" s="217"/>
      <c r="D10" s="70" t="s">
        <v>7</v>
      </c>
      <c r="E10" s="2" t="s">
        <v>210</v>
      </c>
      <c r="F10" s="62" t="s">
        <v>192</v>
      </c>
      <c r="G10" s="62" t="s">
        <v>89</v>
      </c>
      <c r="H10" s="62" t="s">
        <v>160</v>
      </c>
      <c r="I10" s="37">
        <f>SUMPRODUCT(--('Listing-Moyeux AR ROAD'!$B$2:$B$48=$E10),--('Listing-Moyeux AR ROAD'!D$2:D$48))</f>
        <v>374.09999999999997</v>
      </c>
      <c r="J10" s="40">
        <f>SUMPRODUCT(--('Listing-Moyeux AR ROAD'!$B$2:$B$48=$E10),--('Listing-Moyeux AR ROAD'!C$2:C$48))</f>
        <v>235</v>
      </c>
      <c r="K10" s="45"/>
    </row>
    <row r="11" spans="2:19" x14ac:dyDescent="0.3">
      <c r="B11" s="42"/>
      <c r="C11" s="217"/>
      <c r="D11" s="70" t="s">
        <v>90</v>
      </c>
      <c r="E11" s="2" t="s">
        <v>93</v>
      </c>
      <c r="F11" s="163"/>
      <c r="G11" s="163"/>
      <c r="H11" s="213"/>
      <c r="I11" s="37">
        <f>(SUMPRODUCT(--('Listing-Rayons'!$B$2:$B$95=$E11),--('Listing-Rayons'!E$2:E$95))/64)*(C7)</f>
        <v>46.09375</v>
      </c>
      <c r="J11" s="40">
        <f>(SUMPRODUCT(--('Listing-Rayons'!$B$2:$B$96=$E11),--('Listing-Rayons'!D$2:D$96))/64)*(C7)*K11</f>
        <v>90.625</v>
      </c>
      <c r="K11" s="98">
        <v>1</v>
      </c>
    </row>
    <row r="12" spans="2:19" x14ac:dyDescent="0.3">
      <c r="B12" s="42"/>
      <c r="C12" s="217"/>
      <c r="D12" s="70" t="s">
        <v>91</v>
      </c>
      <c r="E12" s="2" t="s">
        <v>93</v>
      </c>
      <c r="F12" s="158"/>
      <c r="G12" s="158"/>
      <c r="H12" s="214"/>
      <c r="I12" s="37">
        <f>(SUMPRODUCT(--('Listing-Rayons'!$B$2:$B$95=$E12),--('Listing-Rayons'!E$2:E$95))/64)*(C8)</f>
        <v>55.3125</v>
      </c>
      <c r="J12" s="40">
        <f>(SUMPRODUCT(--('Listing-Rayons'!$B$2:$B$96=$E12),--('Listing-Rayons'!D$2:D$96))/64)*(C8)*K12</f>
        <v>108.75</v>
      </c>
      <c r="K12" s="98">
        <v>1</v>
      </c>
    </row>
    <row r="13" spans="2:19" x14ac:dyDescent="0.3">
      <c r="B13" s="42"/>
      <c r="C13" s="217"/>
      <c r="D13" s="70" t="s">
        <v>9</v>
      </c>
      <c r="E13" s="2" t="s">
        <v>216</v>
      </c>
      <c r="F13" s="62" t="s">
        <v>192</v>
      </c>
      <c r="G13" s="158"/>
      <c r="H13" s="214"/>
      <c r="I13" s="37">
        <f>SUMPRODUCT(--('Listing-TDR'!$B$2:$B$80=$E13),--('Listing-TDR'!D$2:D$80))</f>
        <v>26</v>
      </c>
      <c r="J13" s="40">
        <f>SUMPRODUCT(--('Listing-TDR'!$B$2:$B$80=$E13),--('Listing-TDR'!C$2:C$80))</f>
        <v>0.390625</v>
      </c>
      <c r="K13" s="45"/>
    </row>
    <row r="14" spans="2:19" x14ac:dyDescent="0.3">
      <c r="B14" s="42"/>
      <c r="C14" s="217"/>
      <c r="D14" s="71" t="s">
        <v>10</v>
      </c>
      <c r="E14" s="2" t="s">
        <v>99</v>
      </c>
      <c r="F14" s="2" t="s">
        <v>192</v>
      </c>
      <c r="G14" s="158"/>
      <c r="H14" s="214"/>
      <c r="I14" s="37">
        <f>SUMPRODUCT(--('Listing-Kit tubeless'!$B$2:$B$93=$E14),--('Listing-Kit tubeless'!D$2:D$93))</f>
        <v>59</v>
      </c>
      <c r="J14" s="40">
        <f>SUMPRODUCT(--('Listing-Kit tubeless'!$B$2:$B$93=$E14),--('Listing-Kit tubeless'!C$2:C$93))</f>
        <v>32</v>
      </c>
      <c r="K14" s="45"/>
    </row>
    <row r="15" spans="2:19" ht="15" thickBot="1" x14ac:dyDescent="0.35">
      <c r="B15" s="42"/>
      <c r="C15" s="217"/>
      <c r="D15" s="71" t="s">
        <v>56</v>
      </c>
      <c r="E15" s="188" t="s">
        <v>46</v>
      </c>
      <c r="F15" s="158"/>
      <c r="G15" s="158"/>
      <c r="H15" s="215"/>
      <c r="I15" s="37">
        <f>IF(E15="","0",IF(ISERROR(SEARCH("Patin",E7,1)),30,15))</f>
        <v>15</v>
      </c>
      <c r="J15" s="41">
        <f>IF(E15="","0",IF(ISERROR(SEARCH("Patin",E7,1)),(C7+C8)*0.3,(C8)*0.3))</f>
        <v>7.1999999999999993</v>
      </c>
      <c r="K15" s="45"/>
    </row>
    <row r="16" spans="2:19" ht="15" thickBot="1" x14ac:dyDescent="0.35">
      <c r="B16" s="42"/>
      <c r="C16" s="218"/>
      <c r="D16" s="71" t="s">
        <v>57</v>
      </c>
      <c r="E16" s="2" t="s">
        <v>97</v>
      </c>
      <c r="F16" s="158"/>
      <c r="G16" s="158"/>
      <c r="H16" s="214"/>
      <c r="I16" s="37">
        <f>SUMPRODUCT(--('Listing-Options'!$B$2:$B$101=$E16),--('Listing-Options'!D$2:D$101))</f>
        <v>40.32</v>
      </c>
      <c r="J16" s="165">
        <f>SUMPRODUCT(--('Listing-Options'!$B$2:$B$101=$E16),--('Listing-Options'!C$2:C$101))</f>
        <v>45</v>
      </c>
      <c r="K16" s="45"/>
    </row>
    <row r="17" spans="2:11" ht="15" thickBot="1" x14ac:dyDescent="0.35">
      <c r="B17" s="42"/>
      <c r="C17" s="44"/>
      <c r="D17" s="162" t="s">
        <v>98</v>
      </c>
      <c r="E17" s="6" t="s">
        <v>178</v>
      </c>
      <c r="F17" s="159"/>
      <c r="G17" s="159"/>
      <c r="H17" s="216"/>
      <c r="I17" s="184">
        <f>SUMPRODUCT(--('Listing-Options'!$B$2:$B$101=$E17),--('Listing-Options'!D$2:D$101))</f>
        <v>100</v>
      </c>
      <c r="J17" s="108">
        <f>SUMPRODUCT(--('Listing-Options'!$B$2:$B$101=$E17),--('Listing-Options'!C$2:C$101))</f>
        <v>520</v>
      </c>
      <c r="K17" s="45"/>
    </row>
    <row r="18" spans="2:11" ht="14.7" thickBot="1" x14ac:dyDescent="0.5">
      <c r="B18" s="42"/>
      <c r="C18" s="44"/>
      <c r="D18" s="199" t="s">
        <v>16</v>
      </c>
      <c r="E18" s="200"/>
      <c r="F18" s="183"/>
      <c r="G18" s="159"/>
      <c r="H18" s="159"/>
      <c r="I18" s="160">
        <v>75</v>
      </c>
      <c r="J18" s="164" t="s">
        <v>102</v>
      </c>
      <c r="K18" s="45"/>
    </row>
    <row r="19" spans="2:11" ht="14.25" x14ac:dyDescent="0.45">
      <c r="B19" s="42"/>
      <c r="C19" s="44"/>
      <c r="D19" s="44"/>
      <c r="E19" s="44"/>
      <c r="F19" s="44"/>
      <c r="G19" s="44"/>
      <c r="H19" s="44"/>
      <c r="I19" s="44"/>
      <c r="J19" s="44"/>
      <c r="K19" s="45"/>
    </row>
    <row r="20" spans="2:11" ht="15" thickBot="1" x14ac:dyDescent="0.35">
      <c r="B20" s="42"/>
      <c r="C20" s="43"/>
      <c r="D20" s="44"/>
      <c r="E20" s="44"/>
      <c r="F20" s="44"/>
      <c r="G20" s="44"/>
      <c r="H20" s="44"/>
      <c r="I20" s="109"/>
      <c r="J20" s="44"/>
      <c r="K20" s="45"/>
    </row>
    <row r="21" spans="2:11" ht="15" thickBot="1" x14ac:dyDescent="0.35">
      <c r="B21" s="42"/>
      <c r="C21" s="44"/>
      <c r="D21" s="201" t="s">
        <v>25</v>
      </c>
      <c r="E21" s="202"/>
      <c r="F21" s="202"/>
      <c r="G21" s="203"/>
      <c r="H21" s="97">
        <f>SUM(I7:I18)*(1-I20)</f>
        <v>1685.1262499999998</v>
      </c>
      <c r="J21" s="39" t="str">
        <f>ROUNDUP(SUM(J7:J15),0)&amp;" g"</f>
        <v>1510 g</v>
      </c>
      <c r="K21" s="45"/>
    </row>
    <row r="22" spans="2:11" ht="15" thickBot="1" x14ac:dyDescent="0.35">
      <c r="B22" s="46"/>
      <c r="C22" s="49"/>
      <c r="D22" s="49"/>
      <c r="E22" s="49"/>
      <c r="F22" s="49"/>
      <c r="G22" s="49"/>
      <c r="H22" s="49"/>
      <c r="I22" s="49"/>
      <c r="J22" s="48"/>
      <c r="K22" s="47"/>
    </row>
  </sheetData>
  <sheetProtection password="BDAC" sheet="1" objects="1" scenarios="1"/>
  <protectedRanges>
    <protectedRange sqref="H21 G7:J14 C7:E17 F15:J17 F11:F12 C18:G21 J18:J21 H18:I20" name="Plage1"/>
    <protectedRange sqref="F7:F10 F13:F14" name="Plage1_2"/>
  </protectedRanges>
  <mergeCells count="8">
    <mergeCell ref="D21:G21"/>
    <mergeCell ref="H11:H17"/>
    <mergeCell ref="B3:K3"/>
    <mergeCell ref="B1:K2"/>
    <mergeCell ref="C9:C16"/>
    <mergeCell ref="G7:G8"/>
    <mergeCell ref="H7:H9"/>
    <mergeCell ref="D18:E18"/>
  </mergeCells>
  <dataValidations count="17">
    <dataValidation type="list" allowBlank="1" showInputMessage="1" showErrorMessage="1" sqref="E11:E12">
      <formula1>Rayon</formula1>
    </dataValidation>
    <dataValidation type="list" allowBlank="1" showInputMessage="1" showErrorMessage="1" sqref="E14">
      <formula1>Kit_tubeless</formula1>
    </dataValidation>
    <dataValidation type="list" allowBlank="1" showInputMessage="1" showErrorMessage="1" sqref="E13">
      <formula1>TDR</formula1>
    </dataValidation>
    <dataValidation type="list" allowBlank="1" showInputMessage="1" showErrorMessage="1" sqref="E16:E17">
      <formula1>Options</formula1>
    </dataValidation>
    <dataValidation type="list" allowBlank="1" showInputMessage="1" showErrorMessage="1" sqref="E15">
      <formula1>",Montage Ligature"</formula1>
    </dataValidation>
    <dataValidation type="list" allowBlank="1" showInputMessage="1" showErrorMessage="1" sqref="E7:E8">
      <formula1>jante_ROAD</formula1>
    </dataValidation>
    <dataValidation type="list" allowBlank="1" showInputMessage="1" showErrorMessage="1" sqref="E9">
      <formula1>Moyeux_AV_ROAD</formula1>
    </dataValidation>
    <dataValidation type="list" allowBlank="1" showInputMessage="1" showErrorMessage="1" sqref="E10">
      <formula1>Moyeux_AR_ROAD</formula1>
    </dataValidation>
    <dataValidation type="list" allowBlank="1" showInputMessage="1" showErrorMessage="1" sqref="G9">
      <formula1>"100x5QR,100x12QR,100x15QR"</formula1>
    </dataValidation>
    <dataValidation type="list" allowBlank="1" showInputMessage="1" showErrorMessage="1" sqref="G10">
      <formula1>"130x5QR,135x5QR,135x12,142x12"</formula1>
    </dataValidation>
    <dataValidation type="list" allowBlank="1" showInputMessage="1" showErrorMessage="1" sqref="H10">
      <formula1>"Shimano 10-11v,Campagnolo 10-11v,SRAM XD-R"</formula1>
    </dataValidation>
    <dataValidation type="list" allowBlank="1" showInputMessage="1" showErrorMessage="1" sqref="C7">
      <formula1>"20,24,28,32"</formula1>
    </dataValidation>
    <dataValidation type="list" allowBlank="1" showInputMessage="1" showErrorMessage="1" sqref="C8">
      <formula1>"24,28,32"</formula1>
    </dataValidation>
    <dataValidation type="list" allowBlank="1" showInputMessage="1" showErrorMessage="1" sqref="F13">
      <formula1>COUL_ECROUS</formula1>
    </dataValidation>
    <dataValidation type="list" allowBlank="1" showInputMessage="1" showErrorMessage="1" sqref="F14">
      <formula1>COUL_VALVES</formula1>
    </dataValidation>
    <dataValidation type="list" allowBlank="1" showInputMessage="1" showErrorMessage="1" sqref="F9:F10">
      <formula1>IF(LEFT(E9,4)="CHRI",COUL_CHRIS_KING,IF(LEFT(E9,4)="INDU",COUL_I9,IF(LEFT(E9,4)="HOPE",COUL_HOPE,COUL_AUTRE)))</formula1>
    </dataValidation>
    <dataValidation type="list" allowBlank="1" showInputMessage="1" showErrorMessage="1" sqref="F7:F8">
      <formula1>"UD,3K"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L43"/>
  <sheetViews>
    <sheetView windowProtection="1" zoomScale="55" zoomScaleNormal="55" workbookViewId="0">
      <pane ySplit="1" topLeftCell="A19" activePane="bottomLeft" state="frozenSplit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6.44140625" style="26" bestFit="1" customWidth="1"/>
    <col min="2" max="2" width="22.5546875" style="26" bestFit="1" customWidth="1"/>
    <col min="3" max="3" width="27.5546875" style="26" bestFit="1" customWidth="1"/>
    <col min="4" max="4" width="26.88671875" style="26" bestFit="1" customWidth="1"/>
    <col min="5" max="5" width="33.88671875" style="99" customWidth="1"/>
    <col min="6" max="6" width="13.88671875" style="26" bestFit="1" customWidth="1"/>
    <col min="7" max="7" width="16.109375" style="26" bestFit="1" customWidth="1"/>
    <col min="8" max="8" width="25" style="26" customWidth="1"/>
    <col min="9" max="9" width="37.109375" style="101" customWidth="1"/>
    <col min="10" max="12" width="11.44140625" style="27"/>
    <col min="13" max="16384" width="11.44140625" style="26"/>
  </cols>
  <sheetData>
    <row r="1" spans="1:12" s="1" customFormat="1" ht="82.35" customHeight="1" thickBot="1" x14ac:dyDescent="0.35">
      <c r="A1" s="19" t="s">
        <v>3</v>
      </c>
      <c r="B1" s="20" t="s">
        <v>0</v>
      </c>
      <c r="C1" s="20" t="s">
        <v>13</v>
      </c>
      <c r="D1" s="20" t="s">
        <v>1</v>
      </c>
      <c r="E1" s="29" t="s">
        <v>12</v>
      </c>
      <c r="F1" s="20" t="s">
        <v>14</v>
      </c>
      <c r="G1" s="20" t="s">
        <v>54</v>
      </c>
      <c r="H1" s="21" t="s">
        <v>55</v>
      </c>
      <c r="I1" s="166"/>
      <c r="J1"/>
      <c r="K1"/>
      <c r="L1"/>
    </row>
    <row r="2" spans="1:12" s="1" customFormat="1" ht="150" customHeight="1" x14ac:dyDescent="0.45">
      <c r="A2" s="110" t="s">
        <v>40</v>
      </c>
      <c r="B2" s="111">
        <v>27.5</v>
      </c>
      <c r="C2" s="111" t="s">
        <v>161</v>
      </c>
      <c r="D2" s="112" t="s">
        <v>120</v>
      </c>
      <c r="E2" s="113"/>
      <c r="F2" s="111">
        <v>360</v>
      </c>
      <c r="G2" s="25">
        <v>275</v>
      </c>
      <c r="H2" s="81">
        <v>206.25</v>
      </c>
      <c r="I2" s="102" t="str">
        <f t="shared" ref="I2:I28" ca="1" si="0">"'Listing-Jantes MTB'!"&amp;CELL("adresse",E2)</f>
        <v>'Listing-Jantes MTB'!$E$2</v>
      </c>
      <c r="J2"/>
      <c r="K2"/>
      <c r="L2"/>
    </row>
    <row r="3" spans="1:12" s="1" customFormat="1" ht="150" customHeight="1" x14ac:dyDescent="0.45">
      <c r="A3" s="74" t="s">
        <v>40</v>
      </c>
      <c r="B3" s="75">
        <v>29</v>
      </c>
      <c r="C3" s="75" t="s">
        <v>162</v>
      </c>
      <c r="D3" s="76" t="s">
        <v>120</v>
      </c>
      <c r="E3" s="114"/>
      <c r="F3" s="75">
        <v>380</v>
      </c>
      <c r="G3" s="25">
        <v>275</v>
      </c>
      <c r="H3" s="81">
        <v>206.25</v>
      </c>
      <c r="I3" s="102" t="str">
        <f t="shared" ca="1" si="0"/>
        <v>'Listing-Jantes MTB'!$E$3</v>
      </c>
      <c r="J3"/>
      <c r="K3"/>
      <c r="L3"/>
    </row>
    <row r="4" spans="1:12" ht="150" customHeight="1" x14ac:dyDescent="0.45">
      <c r="A4" s="74" t="s">
        <v>40</v>
      </c>
      <c r="B4" s="75">
        <v>27.5</v>
      </c>
      <c r="C4" s="75" t="s">
        <v>163</v>
      </c>
      <c r="D4" s="78" t="s">
        <v>120</v>
      </c>
      <c r="E4" s="115"/>
      <c r="F4" s="79">
        <v>370</v>
      </c>
      <c r="G4" s="25">
        <v>275</v>
      </c>
      <c r="H4" s="81">
        <v>206.25</v>
      </c>
      <c r="I4" s="102" t="str">
        <f t="shared" ca="1" si="0"/>
        <v>'Listing-Jantes MTB'!$E$4</v>
      </c>
    </row>
    <row r="5" spans="1:12" ht="150" customHeight="1" x14ac:dyDescent="0.45">
      <c r="A5" s="74" t="s">
        <v>40</v>
      </c>
      <c r="B5" s="75">
        <v>29</v>
      </c>
      <c r="C5" s="75" t="s">
        <v>164</v>
      </c>
      <c r="D5" s="78" t="s">
        <v>120</v>
      </c>
      <c r="E5" s="115"/>
      <c r="F5" s="79">
        <v>390</v>
      </c>
      <c r="G5" s="25">
        <v>275</v>
      </c>
      <c r="H5" s="81">
        <v>206.25</v>
      </c>
      <c r="I5" s="102" t="str">
        <f t="shared" ca="1" si="0"/>
        <v>'Listing-Jantes MTB'!$E$5</v>
      </c>
    </row>
    <row r="6" spans="1:12" ht="150" customHeight="1" x14ac:dyDescent="0.45">
      <c r="A6" s="74" t="s">
        <v>40</v>
      </c>
      <c r="B6" s="75">
        <v>27.5</v>
      </c>
      <c r="C6" s="75" t="s">
        <v>228</v>
      </c>
      <c r="D6" s="78" t="s">
        <v>120</v>
      </c>
      <c r="E6" s="114"/>
      <c r="F6" s="75">
        <v>400</v>
      </c>
      <c r="G6" s="25">
        <v>275</v>
      </c>
      <c r="H6" s="81">
        <v>206.25</v>
      </c>
      <c r="I6" s="102" t="str">
        <f t="shared" ca="1" si="0"/>
        <v>'Listing-Jantes MTB'!$E$6</v>
      </c>
    </row>
    <row r="7" spans="1:12" ht="150" customHeight="1" x14ac:dyDescent="0.45">
      <c r="A7" s="74" t="s">
        <v>40</v>
      </c>
      <c r="B7" s="75">
        <v>29</v>
      </c>
      <c r="C7" s="75" t="s">
        <v>229</v>
      </c>
      <c r="D7" s="78" t="s">
        <v>120</v>
      </c>
      <c r="E7" s="114"/>
      <c r="F7" s="75">
        <v>420</v>
      </c>
      <c r="G7" s="25">
        <v>275</v>
      </c>
      <c r="H7" s="81">
        <v>206.25</v>
      </c>
      <c r="I7" s="102" t="str">
        <f t="shared" ca="1" si="0"/>
        <v>'Listing-Jantes MTB'!$E$7</v>
      </c>
    </row>
    <row r="8" spans="1:12" ht="150" customHeight="1" x14ac:dyDescent="0.45">
      <c r="A8" s="82" t="s">
        <v>40</v>
      </c>
      <c r="B8" s="83">
        <v>27.5</v>
      </c>
      <c r="C8" s="83" t="s">
        <v>121</v>
      </c>
      <c r="D8" s="84" t="s">
        <v>49</v>
      </c>
      <c r="E8" s="113"/>
      <c r="F8" s="83">
        <v>440</v>
      </c>
      <c r="G8" s="25">
        <v>275</v>
      </c>
      <c r="H8" s="80">
        <v>206.25</v>
      </c>
      <c r="I8" s="102" t="str">
        <f t="shared" ca="1" si="0"/>
        <v>'Listing-Jantes MTB'!$E$8</v>
      </c>
    </row>
    <row r="9" spans="1:12" ht="150" customHeight="1" x14ac:dyDescent="0.45">
      <c r="A9" s="82" t="s">
        <v>40</v>
      </c>
      <c r="B9" s="83">
        <v>29</v>
      </c>
      <c r="C9" s="83" t="s">
        <v>122</v>
      </c>
      <c r="D9" s="84" t="s">
        <v>49</v>
      </c>
      <c r="E9" s="114"/>
      <c r="F9" s="83">
        <v>460</v>
      </c>
      <c r="G9" s="25">
        <v>275</v>
      </c>
      <c r="H9" s="80">
        <v>206.25</v>
      </c>
      <c r="I9" s="102" t="str">
        <f t="shared" ca="1" si="0"/>
        <v>'Listing-Jantes MTB'!$E$9</v>
      </c>
    </row>
    <row r="10" spans="1:12" ht="150" customHeight="1" x14ac:dyDescent="0.45">
      <c r="A10" s="82" t="s">
        <v>40</v>
      </c>
      <c r="B10" s="83">
        <v>27.5</v>
      </c>
      <c r="C10" s="83" t="s">
        <v>123</v>
      </c>
      <c r="D10" s="84" t="s">
        <v>49</v>
      </c>
      <c r="E10" s="114"/>
      <c r="F10" s="83">
        <v>480</v>
      </c>
      <c r="G10" s="25">
        <v>275</v>
      </c>
      <c r="H10" s="77">
        <v>206.25</v>
      </c>
      <c r="I10" s="102" t="str">
        <f t="shared" ca="1" si="0"/>
        <v>'Listing-Jantes MTB'!$E$10</v>
      </c>
    </row>
    <row r="11" spans="1:12" ht="150" customHeight="1" x14ac:dyDescent="0.45">
      <c r="A11" s="82" t="s">
        <v>40</v>
      </c>
      <c r="B11" s="83">
        <v>29</v>
      </c>
      <c r="C11" s="83" t="s">
        <v>124</v>
      </c>
      <c r="D11" s="84" t="s">
        <v>49</v>
      </c>
      <c r="E11" s="114"/>
      <c r="F11" s="83">
        <v>500</v>
      </c>
      <c r="G11" s="25">
        <v>275</v>
      </c>
      <c r="H11" s="80">
        <v>206.25</v>
      </c>
      <c r="I11" s="102" t="str">
        <f t="shared" ca="1" si="0"/>
        <v>'Listing-Jantes MTB'!$E$11</v>
      </c>
    </row>
    <row r="12" spans="1:12" ht="150" customHeight="1" x14ac:dyDescent="0.45">
      <c r="A12" s="82" t="s">
        <v>40</v>
      </c>
      <c r="B12" s="83" t="s">
        <v>36</v>
      </c>
      <c r="C12" s="83" t="s">
        <v>125</v>
      </c>
      <c r="D12" s="84" t="s">
        <v>48</v>
      </c>
      <c r="E12" s="114"/>
      <c r="F12" s="83">
        <v>520</v>
      </c>
      <c r="G12" s="25">
        <v>275</v>
      </c>
      <c r="H12" s="77">
        <v>206.25</v>
      </c>
      <c r="I12" s="102" t="str">
        <f t="shared" ca="1" si="0"/>
        <v>'Listing-Jantes MTB'!$E$12</v>
      </c>
    </row>
    <row r="13" spans="1:12" ht="150" customHeight="1" x14ac:dyDescent="0.45">
      <c r="A13" s="82" t="s">
        <v>40</v>
      </c>
      <c r="B13" s="83" t="s">
        <v>37</v>
      </c>
      <c r="C13" s="83" t="s">
        <v>126</v>
      </c>
      <c r="D13" s="84" t="s">
        <v>48</v>
      </c>
      <c r="E13" s="114"/>
      <c r="F13" s="83">
        <v>550</v>
      </c>
      <c r="G13" s="25">
        <v>275</v>
      </c>
      <c r="H13" s="80">
        <v>206.25</v>
      </c>
      <c r="I13" s="102" t="str">
        <f t="shared" ca="1" si="0"/>
        <v>'Listing-Jantes MTB'!$E$13</v>
      </c>
    </row>
    <row r="14" spans="1:12" ht="150" customHeight="1" x14ac:dyDescent="0.45">
      <c r="A14" s="85" t="s">
        <v>40</v>
      </c>
      <c r="B14" s="86">
        <v>27.5</v>
      </c>
      <c r="C14" s="89" t="s">
        <v>230</v>
      </c>
      <c r="D14" s="87" t="s">
        <v>127</v>
      </c>
      <c r="E14" s="113"/>
      <c r="F14" s="86">
        <v>500</v>
      </c>
      <c r="G14" s="25">
        <v>275</v>
      </c>
      <c r="H14" s="77">
        <v>206.25</v>
      </c>
      <c r="I14" s="102" t="str">
        <f t="shared" ca="1" si="0"/>
        <v>'Listing-Jantes MTB'!$E$14</v>
      </c>
    </row>
    <row r="15" spans="1:12" ht="150" customHeight="1" x14ac:dyDescent="0.45">
      <c r="A15" s="197" t="s">
        <v>40</v>
      </c>
      <c r="B15" s="198">
        <v>29</v>
      </c>
      <c r="C15" s="89" t="s">
        <v>231</v>
      </c>
      <c r="D15" s="88" t="s">
        <v>127</v>
      </c>
      <c r="E15" s="114"/>
      <c r="F15" s="198">
        <v>520</v>
      </c>
      <c r="G15" s="34">
        <v>275</v>
      </c>
      <c r="H15" s="80">
        <v>206.25</v>
      </c>
      <c r="I15" s="102" t="str">
        <f t="shared" ca="1" si="0"/>
        <v>'Listing-Jantes MTB'!$E$15</v>
      </c>
    </row>
    <row r="16" spans="1:12" ht="150" customHeight="1" x14ac:dyDescent="0.45">
      <c r="A16" s="85" t="s">
        <v>40</v>
      </c>
      <c r="B16" s="86">
        <v>27.5</v>
      </c>
      <c r="C16" s="89" t="s">
        <v>232</v>
      </c>
      <c r="D16" s="87" t="s">
        <v>127</v>
      </c>
      <c r="E16" s="113"/>
      <c r="F16" s="86">
        <v>540</v>
      </c>
      <c r="G16" s="25">
        <v>275</v>
      </c>
      <c r="H16" s="80">
        <v>206.25</v>
      </c>
      <c r="I16" s="102" t="str">
        <f t="shared" ca="1" si="0"/>
        <v>'Listing-Jantes MTB'!$E$16</v>
      </c>
    </row>
    <row r="17" spans="1:9" ht="150" customHeight="1" thickBot="1" x14ac:dyDescent="0.5">
      <c r="A17" s="90" t="s">
        <v>40</v>
      </c>
      <c r="B17" s="91">
        <v>29</v>
      </c>
      <c r="C17" s="92" t="s">
        <v>233</v>
      </c>
      <c r="D17" s="93" t="s">
        <v>127</v>
      </c>
      <c r="E17" s="116"/>
      <c r="F17" s="91">
        <v>570</v>
      </c>
      <c r="G17" s="52">
        <v>275</v>
      </c>
      <c r="H17" s="77">
        <v>206.25</v>
      </c>
      <c r="I17" s="102" t="str">
        <f t="shared" ca="1" si="0"/>
        <v>'Listing-Jantes MTB'!$E$17</v>
      </c>
    </row>
    <row r="18" spans="1:9" ht="15" thickTop="1" thickBot="1" x14ac:dyDescent="0.5">
      <c r="E18" s="103"/>
      <c r="I18" s="102" t="str">
        <f t="shared" ca="1" si="0"/>
        <v>'Listing-Jantes MTB'!$E$18</v>
      </c>
    </row>
    <row r="19" spans="1:9" ht="150" customHeight="1" thickTop="1" x14ac:dyDescent="0.45">
      <c r="A19" s="7" t="s">
        <v>41</v>
      </c>
      <c r="B19" s="66">
        <v>27.5</v>
      </c>
      <c r="C19" s="63" t="s">
        <v>59</v>
      </c>
      <c r="D19" s="63" t="s">
        <v>20</v>
      </c>
      <c r="E19" s="117"/>
      <c r="F19" s="66">
        <v>340</v>
      </c>
      <c r="G19" s="34">
        <v>90</v>
      </c>
      <c r="I19" s="102" t="str">
        <f t="shared" ca="1" si="0"/>
        <v>'Listing-Jantes MTB'!$E$19</v>
      </c>
    </row>
    <row r="20" spans="1:9" ht="150" customHeight="1" x14ac:dyDescent="0.45">
      <c r="A20" s="3" t="s">
        <v>41</v>
      </c>
      <c r="B20" s="2">
        <v>29</v>
      </c>
      <c r="C20" s="53" t="s">
        <v>62</v>
      </c>
      <c r="D20" s="53" t="s">
        <v>20</v>
      </c>
      <c r="E20" s="118"/>
      <c r="F20" s="2">
        <v>365</v>
      </c>
      <c r="G20" s="33">
        <v>90</v>
      </c>
      <c r="I20" s="102" t="str">
        <f t="shared" ca="1" si="0"/>
        <v>'Listing-Jantes MTB'!$E$20</v>
      </c>
    </row>
    <row r="21" spans="1:9" ht="150" customHeight="1" x14ac:dyDescent="0.45">
      <c r="A21" s="7" t="s">
        <v>41</v>
      </c>
      <c r="B21" s="66">
        <v>27.5</v>
      </c>
      <c r="C21" s="63" t="s">
        <v>60</v>
      </c>
      <c r="D21" s="63" t="s">
        <v>65</v>
      </c>
      <c r="E21" s="117"/>
      <c r="F21" s="66">
        <v>420</v>
      </c>
      <c r="G21" s="34">
        <v>90</v>
      </c>
      <c r="I21" s="102" t="str">
        <f t="shared" ca="1" si="0"/>
        <v>'Listing-Jantes MTB'!$E$21</v>
      </c>
    </row>
    <row r="22" spans="1:9" ht="150" customHeight="1" x14ac:dyDescent="0.45">
      <c r="A22" s="3" t="s">
        <v>41</v>
      </c>
      <c r="B22" s="2">
        <v>29</v>
      </c>
      <c r="C22" s="53" t="s">
        <v>63</v>
      </c>
      <c r="D22" s="53" t="s">
        <v>44</v>
      </c>
      <c r="E22" s="118"/>
      <c r="F22" s="2">
        <v>460</v>
      </c>
      <c r="G22" s="33">
        <v>90</v>
      </c>
      <c r="I22" s="102" t="str">
        <f t="shared" ca="1" si="0"/>
        <v>'Listing-Jantes MTB'!$E$22</v>
      </c>
    </row>
    <row r="23" spans="1:9" ht="150" customHeight="1" x14ac:dyDescent="0.45">
      <c r="A23" s="7" t="s">
        <v>41</v>
      </c>
      <c r="B23" s="66">
        <v>27.5</v>
      </c>
      <c r="C23" s="63" t="s">
        <v>61</v>
      </c>
      <c r="D23" s="63" t="s">
        <v>66</v>
      </c>
      <c r="E23" s="117"/>
      <c r="F23" s="66">
        <v>500</v>
      </c>
      <c r="G23" s="34">
        <v>90</v>
      </c>
      <c r="I23" s="102" t="str">
        <f t="shared" ca="1" si="0"/>
        <v>'Listing-Jantes MTB'!$E$23</v>
      </c>
    </row>
    <row r="24" spans="1:9" ht="150" customHeight="1" x14ac:dyDescent="0.45">
      <c r="A24" s="3" t="s">
        <v>41</v>
      </c>
      <c r="B24" s="2">
        <v>29</v>
      </c>
      <c r="C24" s="53" t="s">
        <v>64</v>
      </c>
      <c r="D24" s="53" t="s">
        <v>43</v>
      </c>
      <c r="E24" s="118"/>
      <c r="F24" s="2">
        <v>530</v>
      </c>
      <c r="G24" s="33">
        <v>90</v>
      </c>
      <c r="I24" s="102" t="str">
        <f t="shared" ca="1" si="0"/>
        <v>'Listing-Jantes MTB'!$E$24</v>
      </c>
    </row>
    <row r="25" spans="1:9" ht="150" customHeight="1" x14ac:dyDescent="0.45">
      <c r="A25" s="7" t="s">
        <v>41</v>
      </c>
      <c r="B25" s="66">
        <v>27.5</v>
      </c>
      <c r="C25" s="63" t="s">
        <v>128</v>
      </c>
      <c r="D25" s="63" t="s">
        <v>66</v>
      </c>
      <c r="E25" s="117"/>
      <c r="F25" s="66">
        <v>521</v>
      </c>
      <c r="G25" s="34">
        <v>107.64</v>
      </c>
      <c r="I25" s="102" t="str">
        <f t="shared" ca="1" si="0"/>
        <v>'Listing-Jantes MTB'!$E$25</v>
      </c>
    </row>
    <row r="26" spans="1:9" ht="150" customHeight="1" x14ac:dyDescent="0.45">
      <c r="A26" s="7" t="s">
        <v>41</v>
      </c>
      <c r="B26" s="2">
        <v>29</v>
      </c>
      <c r="C26" s="63" t="s">
        <v>129</v>
      </c>
      <c r="D26" s="63" t="s">
        <v>42</v>
      </c>
      <c r="E26" s="117"/>
      <c r="F26" s="66">
        <v>556</v>
      </c>
      <c r="G26" s="34">
        <v>107.64</v>
      </c>
      <c r="I26" s="102" t="str">
        <f t="shared" ca="1" si="0"/>
        <v>'Listing-Jantes MTB'!$E$26</v>
      </c>
    </row>
    <row r="27" spans="1:9" ht="150" customHeight="1" x14ac:dyDescent="0.45">
      <c r="A27" s="3" t="s">
        <v>41</v>
      </c>
      <c r="B27" s="53" t="s">
        <v>36</v>
      </c>
      <c r="C27" s="53" t="s">
        <v>130</v>
      </c>
      <c r="D27" s="63" t="s">
        <v>42</v>
      </c>
      <c r="E27" s="118"/>
      <c r="F27" s="2">
        <v>547</v>
      </c>
      <c r="G27" s="33">
        <v>107.64</v>
      </c>
      <c r="I27" s="102" t="str">
        <f t="shared" ca="1" si="0"/>
        <v>'Listing-Jantes MTB'!$E$27</v>
      </c>
    </row>
    <row r="28" spans="1:9" ht="150" customHeight="1" x14ac:dyDescent="0.45">
      <c r="A28" s="3" t="s">
        <v>41</v>
      </c>
      <c r="B28" s="53" t="s">
        <v>37</v>
      </c>
      <c r="C28" s="53" t="s">
        <v>131</v>
      </c>
      <c r="D28" s="63" t="s">
        <v>42</v>
      </c>
      <c r="E28" s="118"/>
      <c r="F28" s="2">
        <v>583</v>
      </c>
      <c r="G28" s="33">
        <v>107.64</v>
      </c>
      <c r="I28" s="102" t="str">
        <f t="shared" ca="1" si="0"/>
        <v>'Listing-Jantes MTB'!$E$28</v>
      </c>
    </row>
    <row r="29" spans="1:9" ht="150" customHeight="1" x14ac:dyDescent="0.45"/>
    <row r="30" spans="1:9" ht="150" customHeight="1" x14ac:dyDescent="0.45"/>
    <row r="31" spans="1:9" ht="150" customHeight="1" x14ac:dyDescent="0.45"/>
    <row r="32" spans="1:9" ht="150" customHeight="1" x14ac:dyDescent="0.3"/>
    <row r="33" ht="150" customHeight="1" x14ac:dyDescent="0.3"/>
    <row r="34" ht="150" customHeight="1" x14ac:dyDescent="0.3"/>
    <row r="35" ht="150" customHeight="1" x14ac:dyDescent="0.3"/>
    <row r="36" ht="150" customHeight="1" x14ac:dyDescent="0.3"/>
    <row r="37" ht="150" customHeight="1" x14ac:dyDescent="0.3"/>
    <row r="38" ht="150" customHeight="1" x14ac:dyDescent="0.3"/>
    <row r="39" ht="150" customHeight="1" x14ac:dyDescent="0.3"/>
    <row r="40" ht="150" customHeight="1" x14ac:dyDescent="0.3"/>
    <row r="41" ht="150" customHeight="1" x14ac:dyDescent="0.3"/>
    <row r="42" ht="150" customHeight="1" x14ac:dyDescent="0.3"/>
    <row r="43" ht="150" customHeight="1" x14ac:dyDescent="0.3"/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0" orientation="portrait" r:id="rId1"/>
  <headerFooter>
    <oddHeader>&amp;C&amp;28Tarifs jantes carbone b'-cycle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36"/>
  <sheetViews>
    <sheetView windowProtection="1" zoomScale="70" zoomScaleNormal="70" workbookViewId="0">
      <pane ySplit="1" topLeftCell="A2" activePane="bottomLeft" state="frozenSplit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1.88671875" style="1" bestFit="1" customWidth="1"/>
    <col min="2" max="2" width="42.109375" style="1" bestFit="1" customWidth="1"/>
    <col min="3" max="3" width="13.88671875" style="1" bestFit="1" customWidth="1"/>
    <col min="4" max="4" width="16.109375" style="1" bestFit="1" customWidth="1"/>
    <col min="5" max="16384" width="11.44140625" style="1"/>
  </cols>
  <sheetData>
    <row r="1" spans="1:7" customFormat="1" ht="51.6" customHeight="1" x14ac:dyDescent="0.3">
      <c r="A1" s="19" t="s">
        <v>3</v>
      </c>
      <c r="B1" s="20" t="s">
        <v>13</v>
      </c>
      <c r="C1" s="20" t="s">
        <v>14</v>
      </c>
      <c r="D1" s="20" t="s">
        <v>54</v>
      </c>
      <c r="E1" s="1"/>
      <c r="F1" s="1"/>
      <c r="G1" s="1"/>
    </row>
    <row r="2" spans="1:7" customFormat="1" ht="14.7" thickBot="1" x14ac:dyDescent="0.5">
      <c r="A2" s="22" t="s">
        <v>6</v>
      </c>
      <c r="B2" s="23" t="s">
        <v>181</v>
      </c>
      <c r="C2" s="23">
        <v>181</v>
      </c>
      <c r="D2" s="30">
        <v>85.5</v>
      </c>
      <c r="E2" s="1"/>
      <c r="F2" s="1"/>
      <c r="G2" s="1"/>
    </row>
    <row r="3" spans="1:7" customFormat="1" ht="14.7" thickTop="1" x14ac:dyDescent="0.45">
      <c r="A3" s="7"/>
      <c r="B3" s="66"/>
      <c r="C3" s="66"/>
      <c r="D3" s="11"/>
      <c r="E3" s="1"/>
      <c r="F3" s="1"/>
      <c r="G3" s="1"/>
    </row>
    <row r="4" spans="1:7" customFormat="1" ht="14.25" x14ac:dyDescent="0.45">
      <c r="A4" s="3" t="s">
        <v>6</v>
      </c>
      <c r="B4" s="2" t="s">
        <v>50</v>
      </c>
      <c r="C4" s="2">
        <v>165</v>
      </c>
      <c r="D4" s="12">
        <v>168</v>
      </c>
      <c r="E4" s="1"/>
      <c r="F4" s="1"/>
      <c r="G4" s="1"/>
    </row>
    <row r="5" spans="1:7" customFormat="1" ht="14.25" x14ac:dyDescent="0.45">
      <c r="A5" s="3" t="s">
        <v>6</v>
      </c>
      <c r="B5" s="2" t="s">
        <v>27</v>
      </c>
      <c r="C5" s="2">
        <v>147</v>
      </c>
      <c r="D5" s="12">
        <v>191.79999999999998</v>
      </c>
      <c r="E5" s="1"/>
      <c r="F5" s="1"/>
      <c r="G5" s="1"/>
    </row>
    <row r="6" spans="1:7" customFormat="1" ht="14.25" x14ac:dyDescent="0.45">
      <c r="A6" s="3" t="s">
        <v>6</v>
      </c>
      <c r="B6" s="2" t="s">
        <v>51</v>
      </c>
      <c r="C6" s="2">
        <v>172</v>
      </c>
      <c r="D6" s="12">
        <v>61.599999999999994</v>
      </c>
      <c r="E6" s="1"/>
      <c r="F6" s="1"/>
      <c r="G6" s="1"/>
    </row>
    <row r="7" spans="1:7" customFormat="1" ht="14.7" thickBot="1" x14ac:dyDescent="0.5">
      <c r="A7" s="22" t="s">
        <v>6</v>
      </c>
      <c r="B7" s="23" t="s">
        <v>28</v>
      </c>
      <c r="C7" s="23">
        <v>172</v>
      </c>
      <c r="D7" s="30">
        <v>82.6</v>
      </c>
      <c r="E7" s="1"/>
      <c r="F7" s="1"/>
      <c r="G7" s="1"/>
    </row>
    <row r="8" spans="1:7" customFormat="1" ht="14.7" thickTop="1" x14ac:dyDescent="0.45">
      <c r="A8" s="7"/>
      <c r="B8" s="66"/>
      <c r="C8" s="66"/>
      <c r="D8" s="11"/>
      <c r="E8" s="1"/>
      <c r="F8" s="1"/>
      <c r="G8" s="1"/>
    </row>
    <row r="9" spans="1:7" customFormat="1" ht="14.25" x14ac:dyDescent="0.45">
      <c r="A9" s="3" t="s">
        <v>6</v>
      </c>
      <c r="B9" s="2" t="s">
        <v>103</v>
      </c>
      <c r="C9" s="2">
        <v>155</v>
      </c>
      <c r="D9" s="12">
        <v>50.32</v>
      </c>
      <c r="E9" s="1"/>
      <c r="F9" s="1"/>
      <c r="G9" s="1"/>
    </row>
    <row r="10" spans="1:7" customFormat="1" ht="14.7" thickBot="1" x14ac:dyDescent="0.5">
      <c r="A10" s="22" t="s">
        <v>6</v>
      </c>
      <c r="B10" s="23" t="s">
        <v>132</v>
      </c>
      <c r="C10" s="23">
        <v>155</v>
      </c>
      <c r="D10" s="30">
        <v>50.32</v>
      </c>
      <c r="E10" s="1"/>
      <c r="F10" s="1"/>
      <c r="G10" s="1"/>
    </row>
    <row r="11" spans="1:7" customFormat="1" ht="14.7" thickTop="1" x14ac:dyDescent="0.45">
      <c r="A11" s="7"/>
      <c r="B11" s="66"/>
      <c r="C11" s="66"/>
      <c r="D11" s="11"/>
      <c r="E11" s="1"/>
      <c r="F11" s="1"/>
      <c r="G11" s="1"/>
    </row>
    <row r="12" spans="1:7" customFormat="1" ht="14.25" x14ac:dyDescent="0.45">
      <c r="A12" s="3" t="s">
        <v>6</v>
      </c>
      <c r="B12" s="2" t="s">
        <v>104</v>
      </c>
      <c r="C12" s="2">
        <v>116</v>
      </c>
      <c r="D12" s="12">
        <v>165.2</v>
      </c>
      <c r="E12" s="1"/>
      <c r="F12" s="1"/>
      <c r="G12" s="1"/>
    </row>
    <row r="13" spans="1:7" s="18" customFormat="1" ht="14.7" thickBot="1" x14ac:dyDescent="0.5">
      <c r="A13" s="22" t="s">
        <v>6</v>
      </c>
      <c r="B13" s="23" t="s">
        <v>105</v>
      </c>
      <c r="C13" s="23">
        <v>121</v>
      </c>
      <c r="D13" s="30">
        <v>198.79999999999998</v>
      </c>
      <c r="E13" s="1"/>
      <c r="F13" s="1"/>
      <c r="G13" s="1"/>
    </row>
    <row r="14" spans="1:7" s="18" customFormat="1" ht="14.7" thickTop="1" x14ac:dyDescent="0.45">
      <c r="A14" s="7"/>
      <c r="B14" s="66"/>
      <c r="C14" s="66"/>
      <c r="D14" s="11"/>
      <c r="E14" s="1"/>
      <c r="F14" s="1"/>
      <c r="G14" s="1"/>
    </row>
    <row r="15" spans="1:7" s="18" customFormat="1" ht="14.25" x14ac:dyDescent="0.45">
      <c r="A15" s="3" t="s">
        <v>6</v>
      </c>
      <c r="B15" s="2" t="s">
        <v>170</v>
      </c>
      <c r="C15" s="2">
        <v>108</v>
      </c>
      <c r="D15" s="12">
        <v>175</v>
      </c>
      <c r="E15" s="1"/>
      <c r="F15" s="1"/>
      <c r="G15" s="1"/>
    </row>
    <row r="16" spans="1:7" s="18" customFormat="1" ht="14.25" x14ac:dyDescent="0.45">
      <c r="A16" s="3" t="s">
        <v>6</v>
      </c>
      <c r="B16" s="2" t="s">
        <v>171</v>
      </c>
      <c r="C16" s="2">
        <v>91</v>
      </c>
      <c r="D16" s="12">
        <v>218.39999999999998</v>
      </c>
      <c r="E16" s="1"/>
      <c r="F16" s="1"/>
      <c r="G16" s="1"/>
    </row>
    <row r="17" spans="1:7" s="18" customFormat="1" ht="14.7" thickBot="1" x14ac:dyDescent="0.5">
      <c r="A17" s="50" t="s">
        <v>6</v>
      </c>
      <c r="B17" s="51" t="s">
        <v>172</v>
      </c>
      <c r="C17" s="51">
        <v>95</v>
      </c>
      <c r="D17" s="120">
        <v>235.2</v>
      </c>
      <c r="E17" s="1"/>
      <c r="F17" s="1"/>
      <c r="G17" s="1"/>
    </row>
    <row r="18" spans="1:7" s="18" customFormat="1" ht="14.7" thickTop="1" x14ac:dyDescent="0.45">
      <c r="A18" s="3"/>
      <c r="B18" s="2"/>
      <c r="C18" s="2"/>
      <c r="D18" s="12"/>
      <c r="E18" s="1"/>
      <c r="F18" s="1"/>
      <c r="G18" s="1"/>
    </row>
    <row r="19" spans="1:7" ht="14.25" x14ac:dyDescent="0.45">
      <c r="A19" s="7" t="s">
        <v>6</v>
      </c>
      <c r="B19" s="66" t="s">
        <v>182</v>
      </c>
      <c r="C19" s="66">
        <v>176</v>
      </c>
      <c r="D19" s="11">
        <v>302.90000000000003</v>
      </c>
    </row>
    <row r="20" spans="1:7" ht="14.7" thickBot="1" x14ac:dyDescent="0.5">
      <c r="A20" s="50" t="s">
        <v>6</v>
      </c>
      <c r="B20" s="51" t="s">
        <v>183</v>
      </c>
      <c r="C20" s="51">
        <v>164</v>
      </c>
      <c r="D20" s="120">
        <v>302.90000000000003</v>
      </c>
    </row>
    <row r="21" spans="1:7" ht="14.7" thickTop="1" x14ac:dyDescent="0.45">
      <c r="A21" s="7"/>
      <c r="B21" s="66"/>
      <c r="C21" s="66"/>
      <c r="D21" s="11"/>
    </row>
    <row r="22" spans="1:7" ht="14.25" x14ac:dyDescent="0.45">
      <c r="A22" s="3" t="s">
        <v>6</v>
      </c>
      <c r="B22" s="2" t="s">
        <v>184</v>
      </c>
      <c r="C22" s="2">
        <v>165</v>
      </c>
      <c r="D22" s="12">
        <v>205.9</v>
      </c>
    </row>
    <row r="23" spans="1:7" ht="14.7" thickBot="1" x14ac:dyDescent="0.5">
      <c r="A23" s="22" t="s">
        <v>6</v>
      </c>
      <c r="B23" s="23" t="s">
        <v>185</v>
      </c>
      <c r="C23" s="23">
        <v>155</v>
      </c>
      <c r="D23" s="30">
        <v>205.9</v>
      </c>
    </row>
    <row r="24" spans="1:7" ht="14.7" thickTop="1" x14ac:dyDescent="0.45">
      <c r="A24" s="3"/>
      <c r="B24" s="2"/>
      <c r="C24" s="2"/>
      <c r="D24" s="12"/>
    </row>
    <row r="25" spans="1:7" ht="14.25" x14ac:dyDescent="0.45">
      <c r="A25" s="3" t="s">
        <v>6</v>
      </c>
      <c r="B25" s="2" t="s">
        <v>106</v>
      </c>
      <c r="C25" s="2">
        <v>125</v>
      </c>
      <c r="D25" s="12">
        <v>168</v>
      </c>
    </row>
    <row r="26" spans="1:7" ht="14.25" x14ac:dyDescent="0.45">
      <c r="A26" s="3" t="s">
        <v>6</v>
      </c>
      <c r="B26" s="67" t="s">
        <v>107</v>
      </c>
      <c r="C26" s="2">
        <v>164</v>
      </c>
      <c r="D26" s="12">
        <v>321</v>
      </c>
    </row>
    <row r="27" spans="1:7" ht="14.25" x14ac:dyDescent="0.45">
      <c r="A27" s="3" t="s">
        <v>6</v>
      </c>
      <c r="B27" s="67" t="s">
        <v>108</v>
      </c>
      <c r="C27" s="2">
        <v>130</v>
      </c>
      <c r="D27" s="12">
        <v>134.4</v>
      </c>
    </row>
    <row r="28" spans="1:7" ht="14.25" x14ac:dyDescent="0.45">
      <c r="A28" s="3" t="s">
        <v>6</v>
      </c>
      <c r="B28" s="67" t="s">
        <v>109</v>
      </c>
      <c r="C28" s="67">
        <v>178</v>
      </c>
      <c r="D28" s="12">
        <v>224</v>
      </c>
    </row>
    <row r="29" spans="1:7" ht="14.25" x14ac:dyDescent="0.45">
      <c r="A29" s="3" t="s">
        <v>6</v>
      </c>
      <c r="B29" s="67" t="s">
        <v>110</v>
      </c>
      <c r="C29" s="67">
        <v>165</v>
      </c>
      <c r="D29" s="12">
        <v>187.5</v>
      </c>
    </row>
    <row r="30" spans="1:7" ht="14.7" thickBot="1" x14ac:dyDescent="0.5">
      <c r="A30" s="22" t="s">
        <v>6</v>
      </c>
      <c r="B30" s="23" t="s">
        <v>111</v>
      </c>
      <c r="C30" s="23">
        <v>163</v>
      </c>
      <c r="D30" s="30">
        <v>280</v>
      </c>
    </row>
    <row r="31" spans="1:7" ht="14.7" thickTop="1" x14ac:dyDescent="0.45"/>
    <row r="36" ht="12.6" customHeight="1" x14ac:dyDescent="0.45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31"/>
  <sheetViews>
    <sheetView windowProtection="1" zoomScale="62" zoomScaleNormal="70" workbookViewId="0">
      <pane ySplit="1" topLeftCell="A2" activePane="bottomLeft" state="frozenSplit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12" style="1" bestFit="1" customWidth="1"/>
    <col min="2" max="2" width="45.44140625" style="1" bestFit="1" customWidth="1"/>
    <col min="3" max="3" width="13.44140625" style="1" bestFit="1" customWidth="1"/>
    <col min="4" max="4" width="15.44140625" style="1" bestFit="1" customWidth="1"/>
    <col min="10" max="10" width="17.5546875" style="1" bestFit="1" customWidth="1"/>
    <col min="11" max="11" width="15.77734375" style="1" bestFit="1" customWidth="1"/>
    <col min="12" max="12" width="9" style="1" bestFit="1" customWidth="1"/>
    <col min="13" max="16384" width="11.44140625" style="1"/>
  </cols>
  <sheetData>
    <row r="1" spans="1:12" customFormat="1" ht="57" customHeight="1" thickBot="1" x14ac:dyDescent="0.35">
      <c r="A1" s="28" t="s">
        <v>3</v>
      </c>
      <c r="B1" s="29" t="s">
        <v>13</v>
      </c>
      <c r="C1" s="29" t="s">
        <v>14</v>
      </c>
      <c r="D1" s="20" t="s">
        <v>54</v>
      </c>
      <c r="I1" s="1"/>
      <c r="J1" s="185" t="s">
        <v>186</v>
      </c>
      <c r="K1" s="185" t="s">
        <v>189</v>
      </c>
      <c r="L1" s="185" t="s">
        <v>190</v>
      </c>
    </row>
    <row r="2" spans="1:12" s="18" customFormat="1" ht="14.7" thickBot="1" x14ac:dyDescent="0.5">
      <c r="A2" s="22" t="s">
        <v>7</v>
      </c>
      <c r="B2" s="23" t="s">
        <v>181</v>
      </c>
      <c r="C2" s="32">
        <v>310</v>
      </c>
      <c r="D2" s="30">
        <v>204</v>
      </c>
      <c r="E2"/>
      <c r="F2"/>
      <c r="G2"/>
      <c r="H2"/>
      <c r="I2"/>
      <c r="J2" s="186" t="s">
        <v>191</v>
      </c>
      <c r="K2" s="1" t="s">
        <v>191</v>
      </c>
      <c r="L2" t="s">
        <v>192</v>
      </c>
    </row>
    <row r="3" spans="1:12" s="18" customFormat="1" ht="14.7" thickTop="1" x14ac:dyDescent="0.45">
      <c r="A3" s="7"/>
      <c r="B3" s="66"/>
      <c r="C3" s="66"/>
      <c r="D3" s="11"/>
      <c r="E3"/>
      <c r="F3"/>
      <c r="G3"/>
      <c r="H3"/>
      <c r="I3"/>
      <c r="J3" s="186" t="s">
        <v>193</v>
      </c>
      <c r="K3" s="1" t="s">
        <v>194</v>
      </c>
      <c r="L3" t="s">
        <v>193</v>
      </c>
    </row>
    <row r="4" spans="1:12" s="18" customFormat="1" ht="14.25" x14ac:dyDescent="0.45">
      <c r="A4" s="3" t="s">
        <v>7</v>
      </c>
      <c r="B4" s="2" t="s">
        <v>50</v>
      </c>
      <c r="C4" s="2">
        <v>230</v>
      </c>
      <c r="D4" s="12">
        <v>343.87</v>
      </c>
      <c r="E4"/>
      <c r="F4"/>
      <c r="G4"/>
      <c r="H4"/>
      <c r="I4"/>
      <c r="J4" s="186" t="s">
        <v>195</v>
      </c>
      <c r="K4" s="1" t="s">
        <v>196</v>
      </c>
      <c r="L4" t="s">
        <v>196</v>
      </c>
    </row>
    <row r="5" spans="1:12" s="18" customFormat="1" ht="14.25" x14ac:dyDescent="0.45">
      <c r="A5" s="3" t="s">
        <v>7</v>
      </c>
      <c r="B5" s="2" t="s">
        <v>52</v>
      </c>
      <c r="C5" s="2">
        <v>234</v>
      </c>
      <c r="D5" s="12">
        <v>364.42</v>
      </c>
      <c r="E5"/>
      <c r="F5"/>
      <c r="G5"/>
      <c r="H5"/>
      <c r="I5"/>
      <c r="J5" s="186" t="s">
        <v>192</v>
      </c>
      <c r="K5" s="1" t="s">
        <v>197</v>
      </c>
      <c r="L5" t="s">
        <v>198</v>
      </c>
    </row>
    <row r="6" spans="1:12" s="18" customFormat="1" ht="14.25" x14ac:dyDescent="0.45">
      <c r="A6" s="3" t="s">
        <v>7</v>
      </c>
      <c r="B6" s="2" t="s">
        <v>51</v>
      </c>
      <c r="C6" s="2">
        <v>277</v>
      </c>
      <c r="D6" s="12">
        <v>186.32000000000002</v>
      </c>
      <c r="E6"/>
      <c r="F6"/>
      <c r="G6"/>
      <c r="H6"/>
      <c r="I6"/>
      <c r="J6" s="186" t="s">
        <v>199</v>
      </c>
      <c r="K6" s="1" t="s">
        <v>198</v>
      </c>
      <c r="L6" t="s">
        <v>200</v>
      </c>
    </row>
    <row r="7" spans="1:12" s="18" customFormat="1" ht="14.7" thickBot="1" x14ac:dyDescent="0.5">
      <c r="A7" s="22" t="s">
        <v>7</v>
      </c>
      <c r="B7" s="23" t="s">
        <v>53</v>
      </c>
      <c r="C7" s="32">
        <v>302</v>
      </c>
      <c r="D7" s="30">
        <v>205.50000000000003</v>
      </c>
      <c r="E7"/>
      <c r="F7"/>
      <c r="G7"/>
      <c r="H7"/>
      <c r="I7"/>
      <c r="J7" s="186" t="s">
        <v>201</v>
      </c>
      <c r="K7" s="1" t="s">
        <v>200</v>
      </c>
      <c r="L7" t="s">
        <v>191</v>
      </c>
    </row>
    <row r="8" spans="1:12" s="18" customFormat="1" ht="14.7" thickTop="1" x14ac:dyDescent="0.45">
      <c r="A8" s="3"/>
      <c r="B8" s="2"/>
      <c r="C8" s="9"/>
      <c r="D8" s="12"/>
      <c r="E8"/>
      <c r="F8"/>
      <c r="G8"/>
      <c r="H8"/>
      <c r="I8"/>
      <c r="J8" s="186" t="s">
        <v>202</v>
      </c>
      <c r="K8" s="1" t="s">
        <v>193</v>
      </c>
      <c r="L8"/>
    </row>
    <row r="9" spans="1:12" s="18" customFormat="1" ht="14.25" x14ac:dyDescent="0.45">
      <c r="A9" s="3" t="s">
        <v>7</v>
      </c>
      <c r="B9" s="2" t="s">
        <v>165</v>
      </c>
      <c r="C9" s="2">
        <v>349</v>
      </c>
      <c r="D9" s="12">
        <v>84.6</v>
      </c>
      <c r="E9"/>
      <c r="F9"/>
      <c r="G9"/>
      <c r="H9"/>
      <c r="I9"/>
      <c r="J9" s="186" t="s">
        <v>200</v>
      </c>
      <c r="K9" s="1" t="s">
        <v>203</v>
      </c>
      <c r="L9"/>
    </row>
    <row r="10" spans="1:12" s="18" customFormat="1" ht="14.25" x14ac:dyDescent="0.45">
      <c r="A10" s="3" t="s">
        <v>7</v>
      </c>
      <c r="B10" s="2" t="s">
        <v>133</v>
      </c>
      <c r="C10" s="2">
        <v>270</v>
      </c>
      <c r="D10" s="12">
        <v>84.6</v>
      </c>
      <c r="E10"/>
      <c r="F10"/>
      <c r="G10"/>
      <c r="H10"/>
      <c r="I10"/>
      <c r="J10" s="186" t="s">
        <v>204</v>
      </c>
      <c r="K10" s="1" t="s">
        <v>192</v>
      </c>
      <c r="L10"/>
    </row>
    <row r="11" spans="1:12" s="18" customFormat="1" ht="14.25" x14ac:dyDescent="0.45">
      <c r="A11" s="3" t="s">
        <v>7</v>
      </c>
      <c r="B11" s="2" t="s">
        <v>134</v>
      </c>
      <c r="C11" s="9">
        <v>385</v>
      </c>
      <c r="D11" s="12">
        <v>90</v>
      </c>
      <c r="E11"/>
      <c r="F11"/>
      <c r="G11"/>
      <c r="H11"/>
      <c r="I11"/>
      <c r="J11" s="187"/>
      <c r="K11" s="1" t="s">
        <v>205</v>
      </c>
      <c r="L11"/>
    </row>
    <row r="12" spans="1:12" s="18" customFormat="1" ht="14.7" thickBot="1" x14ac:dyDescent="0.5">
      <c r="A12" s="50" t="s">
        <v>7</v>
      </c>
      <c r="B12" s="51" t="s">
        <v>135</v>
      </c>
      <c r="C12" s="103">
        <v>280</v>
      </c>
      <c r="D12" s="120">
        <v>110.4</v>
      </c>
      <c r="E12"/>
      <c r="F12"/>
      <c r="G12"/>
      <c r="H12"/>
      <c r="I12"/>
      <c r="J12" s="187"/>
      <c r="K12" s="1" t="s">
        <v>198</v>
      </c>
      <c r="L12"/>
    </row>
    <row r="13" spans="1:12" s="18" customFormat="1" ht="14.7" thickTop="1" x14ac:dyDescent="0.45">
      <c r="A13" s="7"/>
      <c r="B13" s="66"/>
      <c r="C13" s="66"/>
      <c r="D13" s="11"/>
      <c r="E13"/>
      <c r="F13"/>
      <c r="G13"/>
      <c r="H13"/>
      <c r="I13"/>
      <c r="J13" s="1"/>
      <c r="K13" s="1"/>
      <c r="L13" s="1"/>
    </row>
    <row r="14" spans="1:12" s="18" customFormat="1" ht="14.25" x14ac:dyDescent="0.45">
      <c r="A14" s="3" t="s">
        <v>6</v>
      </c>
      <c r="B14" s="2" t="s">
        <v>112</v>
      </c>
      <c r="C14" s="2">
        <v>212</v>
      </c>
      <c r="D14" s="12">
        <v>331.79999999999995</v>
      </c>
      <c r="E14"/>
      <c r="F14"/>
      <c r="G14"/>
      <c r="H14"/>
      <c r="I14"/>
      <c r="J14" s="1"/>
      <c r="K14" s="1"/>
      <c r="L14" s="1"/>
    </row>
    <row r="15" spans="1:12" s="18" customFormat="1" ht="14.7" thickBot="1" x14ac:dyDescent="0.5">
      <c r="A15" s="22" t="s">
        <v>6</v>
      </c>
      <c r="B15" s="23" t="s">
        <v>113</v>
      </c>
      <c r="C15" s="32">
        <v>217</v>
      </c>
      <c r="D15" s="30">
        <v>393.4</v>
      </c>
      <c r="E15"/>
      <c r="F15"/>
      <c r="G15"/>
      <c r="H15"/>
      <c r="I15"/>
      <c r="J15" s="1"/>
      <c r="K15" s="1"/>
      <c r="L15" s="1"/>
    </row>
    <row r="16" spans="1:12" s="18" customFormat="1" ht="14.7" thickTop="1" x14ac:dyDescent="0.45">
      <c r="A16" s="7"/>
      <c r="B16" s="66"/>
      <c r="C16" s="66"/>
      <c r="D16" s="11"/>
      <c r="E16"/>
      <c r="F16"/>
      <c r="G16"/>
      <c r="H16"/>
      <c r="I16"/>
      <c r="J16" s="1"/>
      <c r="K16" s="1"/>
      <c r="L16" s="1"/>
    </row>
    <row r="17" spans="1:4" ht="14.25" x14ac:dyDescent="0.45">
      <c r="A17" s="3" t="s">
        <v>6</v>
      </c>
      <c r="B17" s="2" t="s">
        <v>170</v>
      </c>
      <c r="C17" s="2">
        <v>197</v>
      </c>
      <c r="D17" s="12">
        <v>383.59999999999997</v>
      </c>
    </row>
    <row r="18" spans="1:4" ht="14.25" x14ac:dyDescent="0.45">
      <c r="A18" s="3" t="s">
        <v>6</v>
      </c>
      <c r="B18" s="2" t="s">
        <v>173</v>
      </c>
      <c r="C18" s="2">
        <v>187</v>
      </c>
      <c r="D18" s="12">
        <v>443.79999999999995</v>
      </c>
    </row>
    <row r="19" spans="1:4" ht="14.7" thickBot="1" x14ac:dyDescent="0.5">
      <c r="A19" s="22" t="s">
        <v>6</v>
      </c>
      <c r="B19" s="51" t="s">
        <v>174</v>
      </c>
      <c r="C19" s="32">
        <v>188</v>
      </c>
      <c r="D19" s="30">
        <v>473.2</v>
      </c>
    </row>
    <row r="20" spans="1:4" ht="14.7" thickTop="1" x14ac:dyDescent="0.45">
      <c r="A20" s="3"/>
      <c r="B20" s="2"/>
      <c r="C20" s="2"/>
      <c r="D20" s="12"/>
    </row>
    <row r="21" spans="1:4" ht="14.25" x14ac:dyDescent="0.45">
      <c r="A21" s="3" t="s">
        <v>7</v>
      </c>
      <c r="B21" s="66" t="s">
        <v>182</v>
      </c>
      <c r="C21" s="66">
        <v>341</v>
      </c>
      <c r="D21" s="11">
        <v>592.80000000000007</v>
      </c>
    </row>
    <row r="22" spans="1:4" ht="14.7" thickBot="1" x14ac:dyDescent="0.5">
      <c r="A22" s="22" t="s">
        <v>7</v>
      </c>
      <c r="B22" s="23" t="s">
        <v>186</v>
      </c>
      <c r="C22" s="23">
        <v>325</v>
      </c>
      <c r="D22" s="30">
        <v>592.80000000000007</v>
      </c>
    </row>
    <row r="23" spans="1:4" ht="14.7" thickTop="1" x14ac:dyDescent="0.45">
      <c r="A23" s="7"/>
      <c r="B23" s="66"/>
      <c r="C23" s="66"/>
      <c r="D23" s="11"/>
    </row>
    <row r="24" spans="1:4" ht="14.25" x14ac:dyDescent="0.45">
      <c r="A24" s="3" t="s">
        <v>6</v>
      </c>
      <c r="B24" s="2" t="s">
        <v>187</v>
      </c>
      <c r="C24" s="2">
        <v>286</v>
      </c>
      <c r="D24" s="12">
        <v>397.3</v>
      </c>
    </row>
    <row r="25" spans="1:4" ht="14.7" thickBot="1" x14ac:dyDescent="0.5">
      <c r="A25" s="22" t="s">
        <v>6</v>
      </c>
      <c r="B25" s="23" t="s">
        <v>188</v>
      </c>
      <c r="C25" s="23">
        <v>280</v>
      </c>
      <c r="D25" s="30">
        <v>397.3</v>
      </c>
    </row>
    <row r="26" spans="1:4" ht="14.7" thickTop="1" x14ac:dyDescent="0.45">
      <c r="A26" s="7"/>
      <c r="B26" s="66"/>
      <c r="C26" s="66"/>
      <c r="D26" s="11"/>
    </row>
    <row r="27" spans="1:4" ht="14.25" x14ac:dyDescent="0.45">
      <c r="A27" s="3" t="s">
        <v>7</v>
      </c>
      <c r="B27" s="2" t="s">
        <v>114</v>
      </c>
      <c r="C27" s="2">
        <v>232</v>
      </c>
      <c r="D27" s="12">
        <v>333.2</v>
      </c>
    </row>
    <row r="28" spans="1:4" ht="14.25" x14ac:dyDescent="0.45">
      <c r="A28" s="3" t="s">
        <v>7</v>
      </c>
      <c r="B28" s="2" t="s">
        <v>115</v>
      </c>
      <c r="C28" s="2">
        <v>237</v>
      </c>
      <c r="D28" s="12">
        <v>361.2</v>
      </c>
    </row>
    <row r="29" spans="1:4" ht="14.25" x14ac:dyDescent="0.45">
      <c r="A29" s="3" t="s">
        <v>7</v>
      </c>
      <c r="B29" s="2"/>
      <c r="C29" s="2"/>
      <c r="D29" s="12"/>
    </row>
    <row r="30" spans="1:4" ht="14.7" thickBot="1" x14ac:dyDescent="0.5">
      <c r="A30" s="22" t="s">
        <v>7</v>
      </c>
      <c r="B30" s="23"/>
      <c r="C30" s="32"/>
      <c r="D30" s="30"/>
    </row>
    <row r="31" spans="1:4" ht="14.7" thickTop="1" x14ac:dyDescent="0.45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U21"/>
  <sheetViews>
    <sheetView windowProtection="1" topLeftCell="A17" zoomScale="60" zoomScaleNormal="60" workbookViewId="0">
      <selection activeCell="I2" sqref="I2:I28"/>
    </sheetView>
  </sheetViews>
  <sheetFormatPr baseColWidth="10" defaultRowHeight="14.4" x14ac:dyDescent="0.3"/>
  <cols>
    <col min="1" max="1" width="14.109375" bestFit="1" customWidth="1"/>
    <col min="2" max="2" width="21.109375" bestFit="1" customWidth="1"/>
    <col min="3" max="3" width="21.88671875" bestFit="1" customWidth="1"/>
    <col min="4" max="4" width="20" bestFit="1" customWidth="1"/>
    <col min="5" max="5" width="29.109375" style="169" customWidth="1"/>
    <col min="6" max="6" width="13" bestFit="1" customWidth="1"/>
    <col min="7" max="7" width="12.44140625" bestFit="1" customWidth="1"/>
    <col min="8" max="8" width="21.5546875" bestFit="1" customWidth="1"/>
    <col min="9" max="9" width="28.88671875" style="144" bestFit="1" customWidth="1"/>
    <col min="10" max="13" width="11.5546875" style="100"/>
  </cols>
  <sheetData>
    <row r="1" spans="1:21" s="1" customFormat="1" ht="82.35" customHeight="1" thickBot="1" x14ac:dyDescent="0.35">
      <c r="A1" s="28" t="s">
        <v>3</v>
      </c>
      <c r="B1" s="29" t="s">
        <v>0</v>
      </c>
      <c r="C1" s="29" t="s">
        <v>13</v>
      </c>
      <c r="D1" s="29" t="s">
        <v>1</v>
      </c>
      <c r="E1" s="29" t="s">
        <v>12</v>
      </c>
      <c r="F1" s="29" t="s">
        <v>14</v>
      </c>
      <c r="G1" s="29" t="s">
        <v>54</v>
      </c>
      <c r="H1" s="29" t="s">
        <v>55</v>
      </c>
      <c r="I1" s="167"/>
      <c r="J1" s="144"/>
      <c r="K1" s="144"/>
      <c r="L1" s="144"/>
      <c r="M1" s="100"/>
      <c r="N1"/>
      <c r="O1"/>
      <c r="P1"/>
      <c r="Q1"/>
      <c r="R1"/>
      <c r="S1"/>
      <c r="T1"/>
      <c r="U1"/>
    </row>
    <row r="2" spans="1:21" s="1" customFormat="1" ht="134.85" customHeight="1" thickBot="1" x14ac:dyDescent="0.5">
      <c r="A2" s="50" t="s">
        <v>72</v>
      </c>
      <c r="B2" s="51" t="s">
        <v>73</v>
      </c>
      <c r="C2" s="64" t="s">
        <v>136</v>
      </c>
      <c r="D2" s="51" t="s">
        <v>74</v>
      </c>
      <c r="E2" s="103"/>
      <c r="F2" s="51">
        <v>400</v>
      </c>
      <c r="G2" s="52">
        <v>350</v>
      </c>
      <c r="H2" s="95">
        <v>262.5</v>
      </c>
      <c r="I2" s="145" t="str">
        <f ca="1">"'Listing-Jantes ROAD'!"&amp;CELL("adresse",E2)</f>
        <v>'Listing-Jantes ROAD'!$E$2</v>
      </c>
      <c r="J2" s="146"/>
      <c r="K2" s="147"/>
      <c r="L2" s="146"/>
      <c r="M2" s="99"/>
      <c r="N2" s="142"/>
      <c r="O2" s="143"/>
      <c r="P2" s="26"/>
      <c r="Q2" s="119"/>
      <c r="S2"/>
      <c r="T2"/>
      <c r="U2"/>
    </row>
    <row r="3" spans="1:21" s="1" customFormat="1" ht="200.1" customHeight="1" thickTop="1" thickBot="1" x14ac:dyDescent="0.5">
      <c r="A3" s="121" t="s">
        <v>72</v>
      </c>
      <c r="B3" s="122" t="s">
        <v>73</v>
      </c>
      <c r="C3" s="122" t="s">
        <v>137</v>
      </c>
      <c r="D3" s="123" t="s">
        <v>16</v>
      </c>
      <c r="E3" s="31"/>
      <c r="F3" s="123">
        <v>380</v>
      </c>
      <c r="G3" s="52">
        <v>350</v>
      </c>
      <c r="H3" s="95">
        <v>262.5</v>
      </c>
      <c r="I3" s="145" t="str">
        <f t="shared" ref="I3:I20" ca="1" si="0">"'Listing-Jantes ROAD'!"&amp;CELL("adresse",E3)</f>
        <v>'Listing-Jantes ROAD'!$E$3</v>
      </c>
      <c r="J3" s="146"/>
      <c r="K3" s="147"/>
      <c r="L3" s="146"/>
      <c r="M3" s="99"/>
      <c r="N3" s="142"/>
      <c r="O3" s="143"/>
      <c r="P3" s="26"/>
      <c r="Q3" s="119"/>
      <c r="S3"/>
      <c r="T3"/>
      <c r="U3"/>
    </row>
    <row r="4" spans="1:21" s="1" customFormat="1" ht="200.1" customHeight="1" thickTop="1" thickBot="1" x14ac:dyDescent="0.35">
      <c r="A4" s="121" t="s">
        <v>72</v>
      </c>
      <c r="B4" s="122" t="s">
        <v>73</v>
      </c>
      <c r="C4" s="122" t="s">
        <v>138</v>
      </c>
      <c r="D4" s="123" t="s">
        <v>149</v>
      </c>
      <c r="E4" s="31"/>
      <c r="F4" s="123">
        <v>400</v>
      </c>
      <c r="G4" s="52">
        <v>350</v>
      </c>
      <c r="H4" s="95">
        <v>262.5</v>
      </c>
      <c r="I4" s="145" t="str">
        <f t="shared" ca="1" si="0"/>
        <v>'Listing-Jantes ROAD'!$E$4</v>
      </c>
      <c r="J4" s="146"/>
      <c r="K4" s="147"/>
      <c r="L4" s="146"/>
      <c r="M4" s="99"/>
      <c r="N4" s="142"/>
      <c r="O4" s="143"/>
      <c r="P4" s="26"/>
      <c r="Q4" s="119"/>
      <c r="S4"/>
      <c r="T4"/>
      <c r="U4"/>
    </row>
    <row r="5" spans="1:21" s="1" customFormat="1" ht="200.1" customHeight="1" thickTop="1" thickBot="1" x14ac:dyDescent="0.35">
      <c r="A5" s="121" t="s">
        <v>72</v>
      </c>
      <c r="B5" s="122" t="s">
        <v>73</v>
      </c>
      <c r="C5" s="124" t="s">
        <v>139</v>
      </c>
      <c r="D5" s="125" t="s">
        <v>150</v>
      </c>
      <c r="E5" s="168"/>
      <c r="F5" s="125">
        <v>430</v>
      </c>
      <c r="G5" s="52">
        <v>350</v>
      </c>
      <c r="H5" s="95">
        <v>262.5</v>
      </c>
      <c r="I5" s="145" t="str">
        <f t="shared" ca="1" si="0"/>
        <v>'Listing-Jantes ROAD'!$E$5</v>
      </c>
      <c r="J5" s="146"/>
      <c r="K5" s="147"/>
      <c r="L5" s="146"/>
      <c r="M5" s="99"/>
      <c r="N5" s="142"/>
      <c r="O5" s="143"/>
      <c r="P5" s="26"/>
      <c r="Q5" s="119"/>
      <c r="S5"/>
      <c r="T5"/>
      <c r="U5"/>
    </row>
    <row r="6" spans="1:21" s="1" customFormat="1" ht="200.1" customHeight="1" thickTop="1" thickBot="1" x14ac:dyDescent="0.5">
      <c r="A6" s="126" t="s">
        <v>72</v>
      </c>
      <c r="B6" s="127" t="s">
        <v>73</v>
      </c>
      <c r="C6" s="127" t="s">
        <v>140</v>
      </c>
      <c r="D6" s="128" t="s">
        <v>75</v>
      </c>
      <c r="E6" s="9"/>
      <c r="F6" s="128">
        <v>450</v>
      </c>
      <c r="G6" s="52">
        <v>350</v>
      </c>
      <c r="H6" s="95">
        <v>262.5</v>
      </c>
      <c r="I6" s="145" t="str">
        <f t="shared" ca="1" si="0"/>
        <v>'Listing-Jantes ROAD'!$E$6</v>
      </c>
      <c r="J6" s="146"/>
      <c r="K6" s="147"/>
      <c r="L6" s="146"/>
      <c r="M6" s="99"/>
      <c r="N6" s="142"/>
      <c r="O6" s="143"/>
      <c r="P6" s="26"/>
      <c r="Q6" s="119"/>
      <c r="S6"/>
      <c r="T6"/>
      <c r="U6"/>
    </row>
    <row r="7" spans="1:21" s="1" customFormat="1" ht="200.1" customHeight="1" thickTop="1" thickBot="1" x14ac:dyDescent="0.5">
      <c r="A7" s="129" t="s">
        <v>72</v>
      </c>
      <c r="B7" s="130" t="s">
        <v>73</v>
      </c>
      <c r="C7" s="130" t="s">
        <v>141</v>
      </c>
      <c r="D7" s="89" t="s">
        <v>16</v>
      </c>
      <c r="E7" s="31"/>
      <c r="F7" s="89">
        <v>460</v>
      </c>
      <c r="G7" s="52">
        <v>350</v>
      </c>
      <c r="H7" s="95">
        <v>262.5</v>
      </c>
      <c r="I7" s="145" t="str">
        <f t="shared" ca="1" si="0"/>
        <v>'Listing-Jantes ROAD'!$E$7</v>
      </c>
      <c r="J7" s="146"/>
      <c r="K7" s="147"/>
      <c r="L7" s="146"/>
      <c r="M7" s="99"/>
      <c r="N7" s="142"/>
      <c r="O7" s="143"/>
      <c r="P7" s="26"/>
      <c r="Q7" s="119"/>
      <c r="S7"/>
      <c r="T7"/>
      <c r="U7"/>
    </row>
    <row r="8" spans="1:21" s="1" customFormat="1" ht="200.1" customHeight="1" thickTop="1" thickBot="1" x14ac:dyDescent="0.35">
      <c r="A8" s="129" t="s">
        <v>72</v>
      </c>
      <c r="B8" s="130" t="s">
        <v>73</v>
      </c>
      <c r="C8" s="130" t="s">
        <v>142</v>
      </c>
      <c r="D8" s="89" t="s">
        <v>149</v>
      </c>
      <c r="E8" s="31"/>
      <c r="F8" s="89">
        <v>470</v>
      </c>
      <c r="G8" s="52">
        <v>350</v>
      </c>
      <c r="H8" s="95">
        <v>262.5</v>
      </c>
      <c r="I8" s="145" t="str">
        <f t="shared" ca="1" si="0"/>
        <v>'Listing-Jantes ROAD'!$E$8</v>
      </c>
      <c r="J8" s="146"/>
      <c r="K8" s="147"/>
      <c r="L8" s="146"/>
      <c r="M8" s="99"/>
      <c r="N8" s="142"/>
      <c r="O8" s="143"/>
      <c r="P8" s="26"/>
      <c r="Q8" s="119"/>
      <c r="S8"/>
      <c r="T8"/>
      <c r="U8"/>
    </row>
    <row r="9" spans="1:21" s="1" customFormat="1" ht="200.1" customHeight="1" thickTop="1" thickBot="1" x14ac:dyDescent="0.35">
      <c r="A9" s="129" t="s">
        <v>72</v>
      </c>
      <c r="B9" s="130" t="s">
        <v>73</v>
      </c>
      <c r="C9" s="88" t="s">
        <v>143</v>
      </c>
      <c r="D9" s="86" t="s">
        <v>150</v>
      </c>
      <c r="E9" s="168"/>
      <c r="F9" s="86">
        <v>500</v>
      </c>
      <c r="G9" s="52">
        <v>350</v>
      </c>
      <c r="H9" s="95">
        <v>262.5</v>
      </c>
      <c r="I9" s="145" t="str">
        <f t="shared" ca="1" si="0"/>
        <v>'Listing-Jantes ROAD'!$E$9</v>
      </c>
      <c r="J9" s="146"/>
      <c r="K9" s="147"/>
      <c r="L9" s="146"/>
      <c r="M9" s="99"/>
      <c r="N9" s="142"/>
      <c r="O9" s="143"/>
      <c r="P9" s="26"/>
      <c r="Q9" s="119"/>
      <c r="S9"/>
      <c r="T9"/>
      <c r="U9"/>
    </row>
    <row r="10" spans="1:21" s="1" customFormat="1" ht="200.1" customHeight="1" thickTop="1" thickBot="1" x14ac:dyDescent="0.5">
      <c r="A10" s="90" t="s">
        <v>72</v>
      </c>
      <c r="B10" s="91" t="s">
        <v>73</v>
      </c>
      <c r="C10" s="131" t="s">
        <v>144</v>
      </c>
      <c r="D10" s="91" t="s">
        <v>75</v>
      </c>
      <c r="E10" s="32"/>
      <c r="F10" s="91">
        <v>520</v>
      </c>
      <c r="G10" s="52">
        <v>350</v>
      </c>
      <c r="H10" s="95">
        <v>262.5</v>
      </c>
      <c r="I10" s="145" t="str">
        <f t="shared" ca="1" si="0"/>
        <v>'Listing-Jantes ROAD'!$E$10</v>
      </c>
      <c r="J10" s="146"/>
      <c r="K10" s="147"/>
      <c r="L10" s="146"/>
      <c r="M10" s="99"/>
      <c r="N10" s="142"/>
      <c r="O10" s="143"/>
      <c r="P10" s="26"/>
      <c r="Q10" s="119"/>
      <c r="S10"/>
      <c r="T10"/>
      <c r="U10"/>
    </row>
    <row r="11" spans="1:21" s="1" customFormat="1" ht="200.1" customHeight="1" thickTop="1" thickBot="1" x14ac:dyDescent="0.5">
      <c r="A11" s="132" t="s">
        <v>72</v>
      </c>
      <c r="B11" s="133" t="s">
        <v>73</v>
      </c>
      <c r="C11" s="133" t="s">
        <v>145</v>
      </c>
      <c r="D11" s="134" t="s">
        <v>16</v>
      </c>
      <c r="E11" s="31"/>
      <c r="F11" s="134">
        <v>330</v>
      </c>
      <c r="G11" s="52">
        <v>350</v>
      </c>
      <c r="H11" s="95">
        <v>262.5</v>
      </c>
      <c r="I11" s="145" t="str">
        <f t="shared" ca="1" si="0"/>
        <v>'Listing-Jantes ROAD'!$E$11</v>
      </c>
      <c r="J11" s="146"/>
      <c r="K11" s="147"/>
      <c r="L11" s="146"/>
      <c r="M11" s="99"/>
      <c r="N11" s="142"/>
      <c r="O11" s="143"/>
      <c r="P11" s="26"/>
      <c r="Q11" s="119"/>
      <c r="S11"/>
      <c r="T11"/>
      <c r="U11"/>
    </row>
    <row r="12" spans="1:21" s="1" customFormat="1" ht="200.1" customHeight="1" thickTop="1" thickBot="1" x14ac:dyDescent="0.35">
      <c r="A12" s="132" t="s">
        <v>72</v>
      </c>
      <c r="B12" s="133" t="s">
        <v>73</v>
      </c>
      <c r="C12" s="133" t="s">
        <v>146</v>
      </c>
      <c r="D12" s="134" t="s">
        <v>149</v>
      </c>
      <c r="E12" s="31"/>
      <c r="F12" s="134">
        <v>360</v>
      </c>
      <c r="G12" s="52">
        <v>350</v>
      </c>
      <c r="H12" s="95">
        <v>262.5</v>
      </c>
      <c r="I12" s="145" t="str">
        <f t="shared" ca="1" si="0"/>
        <v>'Listing-Jantes ROAD'!$E$12</v>
      </c>
      <c r="J12" s="146"/>
      <c r="K12" s="147"/>
      <c r="L12" s="146"/>
      <c r="M12" s="99"/>
      <c r="N12" s="142"/>
      <c r="O12" s="143"/>
      <c r="P12" s="26"/>
      <c r="Q12" s="119"/>
      <c r="S12"/>
      <c r="T12"/>
      <c r="U12"/>
    </row>
    <row r="13" spans="1:21" s="1" customFormat="1" ht="200.1" customHeight="1" thickTop="1" thickBot="1" x14ac:dyDescent="0.35">
      <c r="A13" s="135" t="s">
        <v>72</v>
      </c>
      <c r="B13" s="136" t="s">
        <v>73</v>
      </c>
      <c r="C13" s="137" t="s">
        <v>147</v>
      </c>
      <c r="D13" s="138" t="s">
        <v>150</v>
      </c>
      <c r="E13" s="168"/>
      <c r="F13" s="138">
        <v>390</v>
      </c>
      <c r="G13" s="25">
        <v>350</v>
      </c>
      <c r="H13" s="95">
        <v>262.5</v>
      </c>
      <c r="I13" s="145" t="str">
        <f t="shared" ca="1" si="0"/>
        <v>'Listing-Jantes ROAD'!$E$13</v>
      </c>
      <c r="J13" s="146"/>
      <c r="K13" s="147"/>
      <c r="L13" s="146"/>
      <c r="M13" s="99"/>
      <c r="N13" s="142"/>
      <c r="O13" s="143"/>
      <c r="P13" s="26"/>
      <c r="Q13" s="119"/>
      <c r="S13"/>
      <c r="T13"/>
      <c r="U13"/>
    </row>
    <row r="14" spans="1:21" s="1" customFormat="1" ht="200.1" customHeight="1" thickTop="1" thickBot="1" x14ac:dyDescent="0.5">
      <c r="A14" s="139" t="s">
        <v>72</v>
      </c>
      <c r="B14" s="140" t="s">
        <v>73</v>
      </c>
      <c r="C14" s="141" t="s">
        <v>148</v>
      </c>
      <c r="D14" s="140" t="s">
        <v>75</v>
      </c>
      <c r="E14" s="32"/>
      <c r="F14" s="140">
        <v>410</v>
      </c>
      <c r="G14" s="24">
        <v>350</v>
      </c>
      <c r="H14" s="95">
        <v>262.5</v>
      </c>
      <c r="I14" s="145" t="str">
        <f t="shared" ca="1" si="0"/>
        <v>'Listing-Jantes ROAD'!$E$14</v>
      </c>
      <c r="J14" s="146"/>
      <c r="K14" s="147"/>
      <c r="L14" s="146"/>
      <c r="M14" s="99"/>
      <c r="N14" s="142"/>
      <c r="O14" s="143"/>
      <c r="P14" s="26"/>
      <c r="Q14" s="119"/>
      <c r="S14"/>
      <c r="T14"/>
      <c r="U14"/>
    </row>
    <row r="15" spans="1:21" ht="14.7" thickTop="1" x14ac:dyDescent="0.45">
      <c r="I15" s="145" t="str">
        <f t="shared" ca="1" si="0"/>
        <v>'Listing-Jantes ROAD'!$E$15</v>
      </c>
    </row>
    <row r="16" spans="1:21" ht="109.95" customHeight="1" x14ac:dyDescent="0.3">
      <c r="A16" s="7" t="s">
        <v>41</v>
      </c>
      <c r="B16" s="66" t="s">
        <v>73</v>
      </c>
      <c r="C16" s="63" t="s">
        <v>166</v>
      </c>
      <c r="D16" s="53" t="s">
        <v>150</v>
      </c>
      <c r="E16" s="66"/>
      <c r="F16" s="66">
        <v>385</v>
      </c>
      <c r="G16" s="34">
        <v>134.78399999999999</v>
      </c>
      <c r="I16" s="145" t="str">
        <f t="shared" ca="1" si="0"/>
        <v>'Listing-Jantes ROAD'!$E$16</v>
      </c>
    </row>
    <row r="17" spans="1:9" ht="109.95" customHeight="1" x14ac:dyDescent="0.3">
      <c r="A17" s="3" t="s">
        <v>41</v>
      </c>
      <c r="B17" s="2" t="s">
        <v>73</v>
      </c>
      <c r="C17" s="53" t="s">
        <v>167</v>
      </c>
      <c r="D17" s="53" t="s">
        <v>150</v>
      </c>
      <c r="E17" s="2"/>
      <c r="F17" s="2">
        <v>385</v>
      </c>
      <c r="G17" s="34">
        <v>134.78399999999999</v>
      </c>
      <c r="I17" s="145" t="str">
        <f t="shared" ca="1" si="0"/>
        <v>'Listing-Jantes ROAD'!$E$17</v>
      </c>
    </row>
    <row r="18" spans="1:9" ht="109.95" customHeight="1" x14ac:dyDescent="0.3">
      <c r="A18" s="3" t="s">
        <v>41</v>
      </c>
      <c r="B18" s="2" t="s">
        <v>73</v>
      </c>
      <c r="C18" s="53" t="s">
        <v>168</v>
      </c>
      <c r="D18" s="53" t="s">
        <v>150</v>
      </c>
      <c r="E18" s="2"/>
      <c r="F18" s="2">
        <v>425</v>
      </c>
      <c r="G18" s="34">
        <v>149.76</v>
      </c>
      <c r="I18" s="145" t="str">
        <f t="shared" ca="1" si="0"/>
        <v>'Listing-Jantes ROAD'!$E$18</v>
      </c>
    </row>
    <row r="19" spans="1:9" ht="109.95" customHeight="1" x14ac:dyDescent="0.3">
      <c r="A19" s="3" t="s">
        <v>41</v>
      </c>
      <c r="B19" s="2" t="s">
        <v>73</v>
      </c>
      <c r="C19" s="53" t="s">
        <v>169</v>
      </c>
      <c r="D19" s="53" t="s">
        <v>150</v>
      </c>
      <c r="E19" s="2"/>
      <c r="F19" s="2">
        <v>425</v>
      </c>
      <c r="G19" s="34">
        <v>149.76</v>
      </c>
      <c r="I19" s="145" t="str">
        <f t="shared" ca="1" si="0"/>
        <v>'Listing-Jantes ROAD'!$E$19</v>
      </c>
    </row>
    <row r="20" spans="1:9" ht="109.95" customHeight="1" thickBot="1" x14ac:dyDescent="0.5">
      <c r="A20" s="22" t="s">
        <v>41</v>
      </c>
      <c r="B20" s="23" t="s">
        <v>73</v>
      </c>
      <c r="C20" s="172" t="s">
        <v>175</v>
      </c>
      <c r="D20" s="53" t="s">
        <v>74</v>
      </c>
      <c r="E20" s="23"/>
      <c r="F20" s="23">
        <v>425</v>
      </c>
      <c r="G20" s="34">
        <v>120.95999999999998</v>
      </c>
      <c r="I20" s="145" t="str">
        <f t="shared" ca="1" si="0"/>
        <v>'Listing-Jantes ROAD'!$E$20</v>
      </c>
    </row>
    <row r="21" spans="1:9" ht="14.7" thickTop="1" x14ac:dyDescent="0.45"/>
  </sheetData>
  <printOptions horizontalCentered="1" verticalCentered="1"/>
  <pageMargins left="0.23622047244094491" right="0.23622047244094491" top="0.59055118110236227" bottom="0.19685039370078741" header="0.31496062992125984" footer="0.31496062992125984"/>
  <pageSetup paperSize="9" scale="39" fitToHeight="3" orientation="portrait" r:id="rId1"/>
  <headerFooter>
    <oddHeader>&amp;C&amp;26Tarifs jantes ROUTE carbone b'-cycle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23"/>
  <sheetViews>
    <sheetView windowProtection="1" zoomScale="70" zoomScaleNormal="70" workbookViewId="0">
      <selection activeCell="I2" sqref="I2:I28"/>
    </sheetView>
  </sheetViews>
  <sheetFormatPr baseColWidth="10" defaultRowHeight="14.4" x14ac:dyDescent="0.3"/>
  <cols>
    <col min="1" max="1" width="10.109375" bestFit="1" customWidth="1"/>
    <col min="2" max="2" width="38.109375" bestFit="1" customWidth="1"/>
    <col min="3" max="3" width="13" bestFit="1" customWidth="1"/>
    <col min="4" max="4" width="12.44140625" bestFit="1" customWidth="1"/>
  </cols>
  <sheetData>
    <row r="1" spans="1:4" ht="47.4" thickBot="1" x14ac:dyDescent="0.35">
      <c r="A1" s="28" t="s">
        <v>3</v>
      </c>
      <c r="B1" s="29" t="s">
        <v>13</v>
      </c>
      <c r="C1" s="29" t="s">
        <v>14</v>
      </c>
      <c r="D1" s="29" t="s">
        <v>54</v>
      </c>
    </row>
    <row r="2" spans="1:4" ht="14.25" x14ac:dyDescent="0.45">
      <c r="A2" s="7" t="s">
        <v>6</v>
      </c>
      <c r="B2" s="66" t="s">
        <v>207</v>
      </c>
      <c r="C2" s="66">
        <v>125</v>
      </c>
      <c r="D2" s="11">
        <v>97.5</v>
      </c>
    </row>
    <row r="3" spans="1:4" ht="14.25" x14ac:dyDescent="0.45">
      <c r="A3" s="3" t="s">
        <v>6</v>
      </c>
      <c r="B3" s="66" t="s">
        <v>213</v>
      </c>
      <c r="C3" s="2">
        <v>135</v>
      </c>
      <c r="D3" s="12">
        <v>85.5</v>
      </c>
    </row>
    <row r="4" spans="1:4" ht="14.25" x14ac:dyDescent="0.45">
      <c r="A4" s="3"/>
      <c r="B4" s="66"/>
      <c r="C4" s="2"/>
      <c r="D4" s="12"/>
    </row>
    <row r="5" spans="1:4" ht="14.25" x14ac:dyDescent="0.45">
      <c r="A5" s="3" t="s">
        <v>6</v>
      </c>
      <c r="B5" s="66" t="s">
        <v>76</v>
      </c>
      <c r="C5" s="2">
        <v>130</v>
      </c>
      <c r="D5" s="12">
        <v>167.14000000000001</v>
      </c>
    </row>
    <row r="6" spans="1:4" ht="14.25" x14ac:dyDescent="0.45">
      <c r="A6" s="3" t="s">
        <v>6</v>
      </c>
      <c r="B6" s="66" t="s">
        <v>77</v>
      </c>
      <c r="C6" s="2">
        <v>105</v>
      </c>
      <c r="D6" s="12">
        <v>167.14000000000001</v>
      </c>
    </row>
    <row r="7" spans="1:4" ht="14.25" x14ac:dyDescent="0.45">
      <c r="A7" s="3" t="s">
        <v>6</v>
      </c>
      <c r="B7" s="66" t="s">
        <v>78</v>
      </c>
      <c r="C7" s="2">
        <v>135</v>
      </c>
      <c r="D7" s="12">
        <v>60.28</v>
      </c>
    </row>
    <row r="8" spans="1:4" ht="14.25" x14ac:dyDescent="0.45">
      <c r="A8" s="3" t="s">
        <v>6</v>
      </c>
      <c r="B8" s="66" t="s">
        <v>79</v>
      </c>
      <c r="C8" s="2">
        <v>149</v>
      </c>
      <c r="D8" s="12">
        <v>60.28</v>
      </c>
    </row>
    <row r="9" spans="1:4" ht="14.25" x14ac:dyDescent="0.45">
      <c r="A9" s="3"/>
      <c r="B9" s="66"/>
      <c r="C9" s="2"/>
      <c r="D9" s="12"/>
    </row>
    <row r="10" spans="1:4" ht="14.25" x14ac:dyDescent="0.45">
      <c r="A10" s="3" t="s">
        <v>6</v>
      </c>
      <c r="B10" s="66" t="s">
        <v>151</v>
      </c>
      <c r="C10" s="2">
        <v>155</v>
      </c>
      <c r="D10" s="12">
        <v>50.32</v>
      </c>
    </row>
    <row r="11" spans="1:4" ht="14.25" x14ac:dyDescent="0.45">
      <c r="A11" s="3" t="s">
        <v>6</v>
      </c>
      <c r="B11" s="66" t="s">
        <v>152</v>
      </c>
      <c r="C11" s="2">
        <v>80</v>
      </c>
      <c r="D11" s="12">
        <v>53.28</v>
      </c>
    </row>
    <row r="12" spans="1:4" ht="14.25" x14ac:dyDescent="0.45">
      <c r="A12" s="3" t="s">
        <v>6</v>
      </c>
      <c r="B12" s="2" t="s">
        <v>80</v>
      </c>
      <c r="C12" s="2">
        <v>60</v>
      </c>
      <c r="D12" s="12">
        <v>64.8</v>
      </c>
    </row>
    <row r="13" spans="1:4" ht="14.7" thickBot="1" x14ac:dyDescent="0.5">
      <c r="A13" s="22"/>
      <c r="B13" s="23"/>
      <c r="C13" s="23"/>
      <c r="D13" s="30">
        <v>0</v>
      </c>
    </row>
    <row r="14" spans="1:4" ht="14.7" thickTop="1" x14ac:dyDescent="0.45">
      <c r="A14" s="7" t="s">
        <v>6</v>
      </c>
      <c r="B14" s="66" t="s">
        <v>81</v>
      </c>
      <c r="C14" s="66">
        <v>71</v>
      </c>
      <c r="D14" s="11">
        <v>141.75</v>
      </c>
    </row>
    <row r="15" spans="1:4" ht="14.25" x14ac:dyDescent="0.45">
      <c r="A15" s="3"/>
      <c r="B15" s="2"/>
      <c r="C15" s="2"/>
      <c r="D15" s="12"/>
    </row>
    <row r="16" spans="1:4" ht="14.25" x14ac:dyDescent="0.45">
      <c r="A16" s="3" t="s">
        <v>6</v>
      </c>
      <c r="B16" s="2" t="s">
        <v>208</v>
      </c>
      <c r="C16" s="2">
        <v>102</v>
      </c>
      <c r="D16" s="12">
        <v>283.40000000000003</v>
      </c>
    </row>
    <row r="17" spans="1:4" ht="14.25" x14ac:dyDescent="0.45">
      <c r="A17" s="3" t="s">
        <v>6</v>
      </c>
      <c r="B17" s="2" t="s">
        <v>209</v>
      </c>
      <c r="C17" s="2">
        <v>162</v>
      </c>
      <c r="D17" s="12">
        <v>302.90000000000003</v>
      </c>
    </row>
    <row r="18" spans="1:4" ht="14.7" thickBot="1" x14ac:dyDescent="0.5">
      <c r="A18" s="22"/>
      <c r="B18" s="23"/>
      <c r="C18" s="23"/>
      <c r="D18" s="30"/>
    </row>
    <row r="19" spans="1:4" ht="14.7" thickTop="1" x14ac:dyDescent="0.45">
      <c r="A19" s="7" t="s">
        <v>6</v>
      </c>
      <c r="B19" s="66" t="s">
        <v>210</v>
      </c>
      <c r="C19" s="66">
        <v>96</v>
      </c>
      <c r="D19" s="11">
        <v>194.29999999999998</v>
      </c>
    </row>
    <row r="20" spans="1:4" ht="14.25" x14ac:dyDescent="0.45">
      <c r="A20" s="3" t="s">
        <v>6</v>
      </c>
      <c r="B20" s="2" t="s">
        <v>211</v>
      </c>
      <c r="C20" s="2">
        <v>110</v>
      </c>
      <c r="D20" s="12">
        <v>198.65</v>
      </c>
    </row>
    <row r="21" spans="1:4" ht="14.25" x14ac:dyDescent="0.45">
      <c r="A21" s="3" t="s">
        <v>6</v>
      </c>
      <c r="B21" s="2" t="s">
        <v>212</v>
      </c>
      <c r="C21" s="2">
        <v>105</v>
      </c>
      <c r="D21" s="12">
        <v>198.65</v>
      </c>
    </row>
    <row r="22" spans="1:4" ht="14.7" thickBot="1" x14ac:dyDescent="0.5">
      <c r="A22" s="50"/>
      <c r="B22" s="51"/>
      <c r="C22" s="51"/>
      <c r="D22" s="120"/>
    </row>
    <row r="23" spans="1:4" ht="14.7" thickTop="1" x14ac:dyDescent="0.4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21"/>
  <sheetViews>
    <sheetView windowProtection="1" zoomScale="70" zoomScaleNormal="70" workbookViewId="0">
      <selection activeCell="I2" sqref="I2:I28"/>
    </sheetView>
  </sheetViews>
  <sheetFormatPr baseColWidth="10" defaultRowHeight="14.4" x14ac:dyDescent="0.3"/>
  <cols>
    <col min="1" max="1" width="12" bestFit="1" customWidth="1"/>
    <col min="2" max="2" width="35.5546875" bestFit="1" customWidth="1"/>
    <col min="3" max="3" width="8.88671875" bestFit="1" customWidth="1"/>
    <col min="4" max="4" width="12.109375" customWidth="1"/>
  </cols>
  <sheetData>
    <row r="1" spans="1:4" ht="70.8" thickBot="1" x14ac:dyDescent="0.35">
      <c r="A1" s="28" t="s">
        <v>3</v>
      </c>
      <c r="B1" s="29" t="s">
        <v>13</v>
      </c>
      <c r="C1" s="29" t="s">
        <v>14</v>
      </c>
      <c r="D1" s="20" t="s">
        <v>54</v>
      </c>
    </row>
    <row r="2" spans="1:4" ht="14.25" x14ac:dyDescent="0.45">
      <c r="A2" s="7" t="s">
        <v>7</v>
      </c>
      <c r="B2" s="66" t="s">
        <v>207</v>
      </c>
      <c r="C2" s="31">
        <v>285</v>
      </c>
      <c r="D2" s="12">
        <v>216</v>
      </c>
    </row>
    <row r="3" spans="1:4" ht="14.7" thickBot="1" x14ac:dyDescent="0.5">
      <c r="A3" s="22" t="s">
        <v>7</v>
      </c>
      <c r="B3" s="23" t="s">
        <v>213</v>
      </c>
      <c r="C3" s="32">
        <v>266</v>
      </c>
      <c r="D3" s="30">
        <v>204</v>
      </c>
    </row>
    <row r="4" spans="1:4" ht="14.7" thickTop="1" x14ac:dyDescent="0.45">
      <c r="A4" s="7"/>
      <c r="B4" s="66"/>
      <c r="C4" s="66"/>
      <c r="D4" s="11"/>
    </row>
    <row r="5" spans="1:4" ht="14.25" x14ac:dyDescent="0.45">
      <c r="A5" s="3" t="s">
        <v>7</v>
      </c>
      <c r="B5" s="2" t="s">
        <v>82</v>
      </c>
      <c r="C5" s="2">
        <v>259</v>
      </c>
      <c r="D5" s="12">
        <v>334.28000000000003</v>
      </c>
    </row>
    <row r="6" spans="1:4" ht="14.25" x14ac:dyDescent="0.45">
      <c r="A6" s="3" t="s">
        <v>7</v>
      </c>
      <c r="B6" s="2" t="s">
        <v>83</v>
      </c>
      <c r="C6" s="2">
        <v>209</v>
      </c>
      <c r="D6" s="12">
        <v>334.28000000000003</v>
      </c>
    </row>
    <row r="7" spans="1:4" ht="14.25" x14ac:dyDescent="0.45">
      <c r="A7" s="3" t="s">
        <v>7</v>
      </c>
      <c r="B7" s="2" t="s">
        <v>84</v>
      </c>
      <c r="C7" s="2">
        <v>269</v>
      </c>
      <c r="D7" s="12">
        <v>175.36</v>
      </c>
    </row>
    <row r="8" spans="1:4" ht="14.7" thickBot="1" x14ac:dyDescent="0.5">
      <c r="A8" s="22" t="s">
        <v>7</v>
      </c>
      <c r="B8" s="23" t="s">
        <v>85</v>
      </c>
      <c r="C8" s="32">
        <v>252</v>
      </c>
      <c r="D8" s="30">
        <v>175.36</v>
      </c>
    </row>
    <row r="9" spans="1:4" ht="14.7" thickTop="1" x14ac:dyDescent="0.45">
      <c r="A9" s="3"/>
      <c r="B9" s="2"/>
      <c r="C9" s="9"/>
      <c r="D9" s="12"/>
    </row>
    <row r="10" spans="1:4" ht="14.25" x14ac:dyDescent="0.45">
      <c r="A10" s="3" t="s">
        <v>7</v>
      </c>
      <c r="B10" s="2" t="s">
        <v>153</v>
      </c>
      <c r="C10" s="2">
        <v>270</v>
      </c>
      <c r="D10" s="12">
        <v>84.6</v>
      </c>
    </row>
    <row r="11" spans="1:4" ht="14.25" x14ac:dyDescent="0.45">
      <c r="A11" s="3" t="s">
        <v>7</v>
      </c>
      <c r="B11" s="2" t="s">
        <v>154</v>
      </c>
      <c r="C11" s="2">
        <v>245</v>
      </c>
      <c r="D11" s="12">
        <v>108.57</v>
      </c>
    </row>
    <row r="12" spans="1:4" ht="14.7" thickBot="1" x14ac:dyDescent="0.5">
      <c r="A12" s="22" t="s">
        <v>7</v>
      </c>
      <c r="B12" s="23" t="s">
        <v>86</v>
      </c>
      <c r="C12" s="32">
        <v>228</v>
      </c>
      <c r="D12" s="30">
        <v>130.13</v>
      </c>
    </row>
    <row r="13" spans="1:4" ht="14.7" thickTop="1" x14ac:dyDescent="0.45">
      <c r="A13" s="3"/>
      <c r="B13" s="2"/>
      <c r="C13" s="2"/>
      <c r="D13" s="12"/>
    </row>
    <row r="14" spans="1:4" ht="14.7" thickBot="1" x14ac:dyDescent="0.5">
      <c r="A14" s="22" t="s">
        <v>6</v>
      </c>
      <c r="B14" s="23" t="s">
        <v>87</v>
      </c>
      <c r="C14" s="32">
        <v>178</v>
      </c>
      <c r="D14" s="30">
        <v>305.10000000000002</v>
      </c>
    </row>
    <row r="15" spans="1:4" ht="14.7" thickTop="1" x14ac:dyDescent="0.45">
      <c r="A15" s="3"/>
      <c r="B15" s="2"/>
      <c r="C15" s="2"/>
      <c r="D15" s="12"/>
    </row>
    <row r="16" spans="1:4" ht="14.25" x14ac:dyDescent="0.45">
      <c r="A16" s="3" t="s">
        <v>6</v>
      </c>
      <c r="B16" s="66" t="s">
        <v>208</v>
      </c>
      <c r="C16" s="66">
        <v>220</v>
      </c>
      <c r="D16" s="11">
        <v>536.9</v>
      </c>
    </row>
    <row r="17" spans="1:4" ht="14.7" thickBot="1" x14ac:dyDescent="0.5">
      <c r="A17" s="22" t="s">
        <v>6</v>
      </c>
      <c r="B17" s="23" t="s">
        <v>214</v>
      </c>
      <c r="C17" s="23">
        <v>276</v>
      </c>
      <c r="D17" s="30">
        <v>600.6</v>
      </c>
    </row>
    <row r="18" spans="1:4" ht="14.7" thickTop="1" x14ac:dyDescent="0.45">
      <c r="A18" s="7"/>
      <c r="B18" s="66"/>
      <c r="C18" s="66"/>
      <c r="D18" s="11"/>
    </row>
    <row r="19" spans="1:4" ht="14.25" x14ac:dyDescent="0.45">
      <c r="A19" s="3" t="s">
        <v>6</v>
      </c>
      <c r="B19" s="66" t="s">
        <v>210</v>
      </c>
      <c r="C19" s="66">
        <v>235</v>
      </c>
      <c r="D19" s="11">
        <v>374.09999999999997</v>
      </c>
    </row>
    <row r="20" spans="1:4" ht="14.25" x14ac:dyDescent="0.45">
      <c r="A20" s="3" t="s">
        <v>6</v>
      </c>
      <c r="B20" s="66" t="s">
        <v>211</v>
      </c>
      <c r="C20" s="66">
        <v>245</v>
      </c>
      <c r="D20" s="11">
        <v>381.34999999999997</v>
      </c>
    </row>
    <row r="21" spans="1:4" ht="14.25" x14ac:dyDescent="0.45">
      <c r="A21" s="3" t="s">
        <v>6</v>
      </c>
      <c r="B21" s="66" t="s">
        <v>212</v>
      </c>
      <c r="C21" s="66">
        <v>240</v>
      </c>
      <c r="D21" s="11">
        <v>381.34999999999997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M20"/>
  <sheetViews>
    <sheetView windowProtection="1" zoomScale="70" zoomScaleNormal="70" workbookViewId="0">
      <pane ySplit="1" topLeftCell="A2" activePane="bottomLeft" state="frozen"/>
      <selection activeCell="I2" sqref="I2:I28"/>
      <selection pane="bottomLeft" activeCell="I2" sqref="I2:I28"/>
    </sheetView>
  </sheetViews>
  <sheetFormatPr baseColWidth="10" defaultColWidth="11.44140625" defaultRowHeight="14.4" x14ac:dyDescent="0.3"/>
  <cols>
    <col min="1" max="1" width="8" style="1" bestFit="1" customWidth="1"/>
    <col min="2" max="2" width="58.109375" style="1" bestFit="1" customWidth="1"/>
    <col min="3" max="3" width="13" style="1" bestFit="1" customWidth="1"/>
    <col min="4" max="4" width="13.44140625" style="1" bestFit="1" customWidth="1"/>
    <col min="5" max="5" width="15.44140625" style="1" bestFit="1" customWidth="1"/>
    <col min="11" max="16384" width="11.44140625" style="1"/>
  </cols>
  <sheetData>
    <row r="1" spans="1:13" customFormat="1" ht="47.4" thickBot="1" x14ac:dyDescent="0.35">
      <c r="A1" s="28" t="s">
        <v>3</v>
      </c>
      <c r="B1" s="29" t="s">
        <v>13</v>
      </c>
      <c r="C1" s="29" t="s">
        <v>1</v>
      </c>
      <c r="D1" s="29" t="s">
        <v>14</v>
      </c>
      <c r="E1" s="29" t="s">
        <v>54</v>
      </c>
      <c r="K1" s="1"/>
      <c r="L1" s="1"/>
      <c r="M1" s="1"/>
    </row>
    <row r="2" spans="1:13" ht="14.25" x14ac:dyDescent="0.45">
      <c r="A2" s="170" t="s">
        <v>8</v>
      </c>
      <c r="B2" s="171" t="s">
        <v>30</v>
      </c>
      <c r="C2" s="171" t="s">
        <v>22</v>
      </c>
      <c r="D2" s="171">
        <v>287</v>
      </c>
      <c r="E2" s="178">
        <v>57.5</v>
      </c>
      <c r="M2" s="8"/>
    </row>
    <row r="3" spans="1:13" ht="14.25" x14ac:dyDescent="0.45">
      <c r="A3" s="173" t="s">
        <v>8</v>
      </c>
      <c r="B3" s="174" t="s">
        <v>31</v>
      </c>
      <c r="C3" s="174" t="s">
        <v>22</v>
      </c>
      <c r="D3" s="174">
        <v>287</v>
      </c>
      <c r="E3" s="179">
        <v>77.099999999999994</v>
      </c>
      <c r="M3" s="8"/>
    </row>
    <row r="4" spans="1:13" ht="14.25" x14ac:dyDescent="0.45">
      <c r="A4" s="173" t="s">
        <v>8</v>
      </c>
      <c r="B4" s="174" t="s">
        <v>92</v>
      </c>
      <c r="C4" s="174" t="s">
        <v>11</v>
      </c>
      <c r="D4" s="174">
        <v>350</v>
      </c>
      <c r="E4" s="179">
        <v>130.19999999999999</v>
      </c>
      <c r="M4" s="8"/>
    </row>
    <row r="5" spans="1:13" ht="14.25" x14ac:dyDescent="0.45">
      <c r="A5" s="173" t="s">
        <v>8</v>
      </c>
      <c r="B5" s="174" t="s">
        <v>93</v>
      </c>
      <c r="C5" s="174" t="s">
        <v>11</v>
      </c>
      <c r="D5" s="174">
        <v>290</v>
      </c>
      <c r="E5" s="179">
        <v>147.5</v>
      </c>
      <c r="M5" s="8"/>
    </row>
    <row r="6" spans="1:13" ht="14.25" x14ac:dyDescent="0.45">
      <c r="A6" s="173" t="s">
        <v>8</v>
      </c>
      <c r="B6" s="174" t="s">
        <v>94</v>
      </c>
      <c r="C6" s="174" t="s">
        <v>11</v>
      </c>
      <c r="D6" s="174">
        <v>290</v>
      </c>
      <c r="E6" s="179">
        <v>147.5</v>
      </c>
    </row>
    <row r="7" spans="1:13" ht="14.25" x14ac:dyDescent="0.45">
      <c r="A7" s="173" t="s">
        <v>8</v>
      </c>
      <c r="B7" s="174" t="s">
        <v>95</v>
      </c>
      <c r="C7" s="174" t="s">
        <v>11</v>
      </c>
      <c r="D7" s="174">
        <v>290</v>
      </c>
      <c r="E7" s="179">
        <v>255.6</v>
      </c>
    </row>
    <row r="8" spans="1:13" ht="14.25" x14ac:dyDescent="0.45">
      <c r="A8" s="173" t="s">
        <v>8</v>
      </c>
      <c r="B8" s="174" t="s">
        <v>96</v>
      </c>
      <c r="C8" s="174" t="s">
        <v>11</v>
      </c>
      <c r="D8" s="174">
        <v>290</v>
      </c>
      <c r="E8" s="179">
        <v>255.6</v>
      </c>
    </row>
    <row r="9" spans="1:13" ht="14.25" x14ac:dyDescent="0.45">
      <c r="A9" s="173" t="s">
        <v>8</v>
      </c>
      <c r="B9" s="174" t="s">
        <v>29</v>
      </c>
      <c r="C9" s="174" t="s">
        <v>15</v>
      </c>
      <c r="D9" s="174">
        <v>315</v>
      </c>
      <c r="E9" s="179">
        <v>66.599999999999994</v>
      </c>
    </row>
    <row r="10" spans="1:13" ht="14.25" x14ac:dyDescent="0.45">
      <c r="A10" s="173" t="s">
        <v>8</v>
      </c>
      <c r="B10" s="174" t="s">
        <v>32</v>
      </c>
      <c r="C10" s="174" t="s">
        <v>15</v>
      </c>
      <c r="D10" s="174">
        <v>315</v>
      </c>
      <c r="E10" s="179">
        <v>65.3</v>
      </c>
    </row>
    <row r="11" spans="1:13" ht="14.25" x14ac:dyDescent="0.45">
      <c r="A11" s="173" t="s">
        <v>8</v>
      </c>
      <c r="B11" s="174" t="s">
        <v>33</v>
      </c>
      <c r="C11" s="174" t="s">
        <v>11</v>
      </c>
      <c r="D11" s="174">
        <v>385</v>
      </c>
      <c r="E11" s="179">
        <v>39.4</v>
      </c>
    </row>
    <row r="12" spans="1:13" ht="14.25" x14ac:dyDescent="0.45">
      <c r="A12" s="173" t="s">
        <v>8</v>
      </c>
      <c r="B12" s="174" t="s">
        <v>45</v>
      </c>
      <c r="C12" s="174" t="s">
        <v>11</v>
      </c>
      <c r="D12" s="174">
        <v>385</v>
      </c>
      <c r="E12" s="179">
        <v>49.2</v>
      </c>
    </row>
    <row r="13" spans="1:13" ht="14.25" x14ac:dyDescent="0.45">
      <c r="A13" s="173" t="s">
        <v>8</v>
      </c>
      <c r="B13" s="174" t="s">
        <v>34</v>
      </c>
      <c r="C13" s="174" t="s">
        <v>11</v>
      </c>
      <c r="D13" s="174">
        <v>445</v>
      </c>
      <c r="E13" s="179">
        <v>29.5</v>
      </c>
      <c r="M13" s="8"/>
    </row>
    <row r="14" spans="1:13" ht="14.25" x14ac:dyDescent="0.45">
      <c r="A14" s="173" t="s">
        <v>8</v>
      </c>
      <c r="B14" s="174" t="s">
        <v>35</v>
      </c>
      <c r="C14" s="174" t="s">
        <v>11</v>
      </c>
      <c r="D14" s="174">
        <v>445</v>
      </c>
      <c r="E14" s="179">
        <v>51.7</v>
      </c>
      <c r="M14" s="8"/>
    </row>
    <row r="15" spans="1:13" ht="14.7" thickBot="1" x14ac:dyDescent="0.5">
      <c r="A15" s="175"/>
      <c r="B15" s="176"/>
      <c r="C15" s="176"/>
      <c r="D15" s="176"/>
      <c r="E15" s="180">
        <v>0</v>
      </c>
      <c r="M15" s="8"/>
    </row>
    <row r="16" spans="1:13" ht="14.7" thickTop="1" x14ac:dyDescent="0.45">
      <c r="A16" s="170" t="s">
        <v>8</v>
      </c>
      <c r="B16" s="171" t="s">
        <v>176</v>
      </c>
      <c r="C16" s="171" t="s">
        <v>11</v>
      </c>
      <c r="D16" s="171">
        <v>290</v>
      </c>
      <c r="E16" s="178">
        <v>161.29999999999998</v>
      </c>
    </row>
    <row r="17" spans="1:5" ht="14.25" x14ac:dyDescent="0.45">
      <c r="A17" s="173" t="s">
        <v>8</v>
      </c>
      <c r="B17" s="174" t="s">
        <v>177</v>
      </c>
      <c r="C17" s="174" t="s">
        <v>15</v>
      </c>
      <c r="D17" s="174">
        <v>315</v>
      </c>
      <c r="E17" s="179">
        <v>70.599999999999994</v>
      </c>
    </row>
    <row r="18" spans="1:5" ht="14.7" thickBot="1" x14ac:dyDescent="0.5">
      <c r="A18" s="175"/>
      <c r="B18" s="176"/>
      <c r="C18" s="176"/>
      <c r="D18" s="176"/>
      <c r="E18" s="180">
        <v>0</v>
      </c>
    </row>
    <row r="19" spans="1:5" ht="14.7" thickTop="1" x14ac:dyDescent="0.45">
      <c r="A19" s="181" t="s">
        <v>8</v>
      </c>
      <c r="B19" s="177" t="s">
        <v>24</v>
      </c>
      <c r="C19" s="177" t="s">
        <v>11</v>
      </c>
      <c r="D19" s="177">
        <v>245</v>
      </c>
      <c r="E19" s="182">
        <v>370.1</v>
      </c>
    </row>
    <row r="20" spans="1:5" ht="14.25" x14ac:dyDescent="0.45">
      <c r="A20" s="173"/>
      <c r="B20" s="174"/>
      <c r="C20" s="174"/>
      <c r="D20" s="174"/>
      <c r="E20" s="17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16</vt:i4>
      </vt:variant>
    </vt:vector>
  </HeadingPairs>
  <TitlesOfParts>
    <vt:vector size="29" baseType="lpstr">
      <vt:lpstr>Tarifs MTB</vt:lpstr>
      <vt:lpstr>Tarifs ROUTE</vt:lpstr>
      <vt:lpstr>Listing-Jantes MTB</vt:lpstr>
      <vt:lpstr>Listing-Moyeux AV MTB</vt:lpstr>
      <vt:lpstr>Listing-Moyeux AR MTB</vt:lpstr>
      <vt:lpstr>Listing-Jantes ROAD</vt:lpstr>
      <vt:lpstr>Listing-Moyeux AV ROAD</vt:lpstr>
      <vt:lpstr>Listing-Moyeux AR ROAD</vt:lpstr>
      <vt:lpstr>Listing-Rayons</vt:lpstr>
      <vt:lpstr>Listing-TDR</vt:lpstr>
      <vt:lpstr>Listing-Kit tubeless</vt:lpstr>
      <vt:lpstr>Listing-Options</vt:lpstr>
      <vt:lpstr>Couleur</vt:lpstr>
      <vt:lpstr>COUL_AUTRE</vt:lpstr>
      <vt:lpstr>COUL_CHRIS_KING</vt:lpstr>
      <vt:lpstr>COUL_ECROUS</vt:lpstr>
      <vt:lpstr>COUL_HOPE</vt:lpstr>
      <vt:lpstr>COUL_I9</vt:lpstr>
      <vt:lpstr>COUL_VALVES</vt:lpstr>
      <vt:lpstr>jante_MTB</vt:lpstr>
      <vt:lpstr>jante_ROAD</vt:lpstr>
      <vt:lpstr>Kit_tubeless</vt:lpstr>
      <vt:lpstr>Moyeux_AR_MTB</vt:lpstr>
      <vt:lpstr>Moyeux_AR_ROAD</vt:lpstr>
      <vt:lpstr>Moyeux_AV_MTB</vt:lpstr>
      <vt:lpstr>Moyeux_AV_ROAD</vt:lpstr>
      <vt:lpstr>Options</vt:lpstr>
      <vt:lpstr>Rayon</vt:lpstr>
      <vt:lpstr>TDR</vt:lpstr>
    </vt:vector>
  </TitlesOfParts>
  <Company>Airbus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Grillet, Berenger (Ste Latecoere Services)</dc:creator>
  <cp:lastModifiedBy>GRILLET, Berenger (CIMPA)</cp:lastModifiedBy>
  <cp:lastPrinted>2017-09-05T15:42:12Z</cp:lastPrinted>
  <dcterms:created xsi:type="dcterms:W3CDTF">2016-04-28T12:59:10Z</dcterms:created>
  <dcterms:modified xsi:type="dcterms:W3CDTF">2019-10-28T10:03:08Z</dcterms:modified>
</cp:coreProperties>
</file>